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rvicios Industriales\"/>
    </mc:Choice>
  </mc:AlternateContent>
  <xr:revisionPtr revIDLastSave="0" documentId="13_ncr:1_{C42D5569-19D9-426F-866C-E6CD78B424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. TRAT. AGU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'OP. TRAT. AGUA'!$A$6:$AE$6</definedName>
    <definedName name="_xlnm.Print_Area" localSheetId="0">'OP. TRAT. AGUA'!$A$1:$AC$88</definedName>
    <definedName name="DECISION">[1]PELIGROS!$D$2:$D$3</definedName>
    <definedName name="_xlnm.Print_Titles" localSheetId="0">'OP. TRAT. AGUA'!$1:$6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7" i="1" l="1"/>
  <c r="AB67" i="1" s="1"/>
  <c r="AC67" i="1" s="1"/>
  <c r="L67" i="1"/>
  <c r="N67" i="1" s="1"/>
  <c r="O67" i="1" s="1"/>
  <c r="D67" i="1"/>
  <c r="C67" i="1"/>
  <c r="Z66" i="1"/>
  <c r="AB66" i="1" s="1"/>
  <c r="AC66" i="1" s="1"/>
  <c r="L66" i="1"/>
  <c r="N66" i="1" s="1"/>
  <c r="O66" i="1" s="1"/>
  <c r="D66" i="1"/>
  <c r="C66" i="1"/>
  <c r="Z65" i="1"/>
  <c r="AB65" i="1" s="1"/>
  <c r="AC65" i="1" s="1"/>
  <c r="L65" i="1"/>
  <c r="N65" i="1" s="1"/>
  <c r="O65" i="1" s="1"/>
  <c r="D65" i="1"/>
  <c r="C65" i="1"/>
  <c r="Z64" i="1"/>
  <c r="AB64" i="1" s="1"/>
  <c r="AC64" i="1" s="1"/>
  <c r="L64" i="1"/>
  <c r="N64" i="1" s="1"/>
  <c r="O64" i="1" s="1"/>
  <c r="Z63" i="1"/>
  <c r="AB63" i="1" s="1"/>
  <c r="AC63" i="1" s="1"/>
  <c r="L63" i="1"/>
  <c r="N63" i="1" s="1"/>
  <c r="O63" i="1" s="1"/>
  <c r="Z62" i="1"/>
  <c r="AB62" i="1" s="1"/>
  <c r="AC62" i="1" s="1"/>
  <c r="L62" i="1"/>
  <c r="N62" i="1" s="1"/>
  <c r="O62" i="1" s="1"/>
  <c r="Z60" i="1"/>
  <c r="AB60" i="1" s="1"/>
  <c r="AC60" i="1" s="1"/>
  <c r="L60" i="1"/>
  <c r="N60" i="1" s="1"/>
  <c r="O60" i="1" s="1"/>
  <c r="D60" i="1"/>
  <c r="C60" i="1"/>
  <c r="Z55" i="1"/>
  <c r="AB55" i="1" s="1"/>
  <c r="AC55" i="1" s="1"/>
  <c r="L55" i="1"/>
  <c r="N55" i="1" s="1"/>
  <c r="O55" i="1" s="1"/>
  <c r="D55" i="1"/>
  <c r="C55" i="1"/>
  <c r="Z47" i="1"/>
  <c r="AB47" i="1" s="1"/>
  <c r="AC47" i="1" s="1"/>
  <c r="L47" i="1"/>
  <c r="N47" i="1" s="1"/>
  <c r="O47" i="1" s="1"/>
  <c r="D47" i="1"/>
  <c r="C47" i="1"/>
  <c r="Z43" i="1"/>
  <c r="AB43" i="1" s="1"/>
  <c r="AC43" i="1" s="1"/>
  <c r="L43" i="1"/>
  <c r="N43" i="1" s="1"/>
  <c r="O43" i="1" s="1"/>
  <c r="D43" i="1"/>
  <c r="C43" i="1"/>
  <c r="Z39" i="1"/>
  <c r="AB39" i="1" s="1"/>
  <c r="AC39" i="1" s="1"/>
  <c r="L39" i="1"/>
  <c r="N39" i="1" s="1"/>
  <c r="O39" i="1" s="1"/>
  <c r="D39" i="1"/>
  <c r="C39" i="1"/>
  <c r="Z34" i="1"/>
  <c r="AB34" i="1" s="1"/>
  <c r="AC34" i="1" s="1"/>
  <c r="L34" i="1"/>
  <c r="N34" i="1" s="1"/>
  <c r="O34" i="1" s="1"/>
  <c r="D34" i="1"/>
  <c r="C34" i="1"/>
  <c r="Z27" i="1"/>
  <c r="AB27" i="1" s="1"/>
  <c r="AC27" i="1" s="1"/>
  <c r="L27" i="1"/>
  <c r="N27" i="1" s="1"/>
  <c r="O27" i="1" s="1"/>
  <c r="D27" i="1"/>
  <c r="C27" i="1"/>
  <c r="Z22" i="1"/>
  <c r="AB22" i="1" s="1"/>
  <c r="AC22" i="1" s="1"/>
  <c r="L22" i="1"/>
  <c r="N22" i="1" s="1"/>
  <c r="O22" i="1" s="1"/>
  <c r="D22" i="1"/>
  <c r="C22" i="1"/>
  <c r="Z17" i="1"/>
  <c r="AB17" i="1" s="1"/>
  <c r="AC17" i="1" s="1"/>
  <c r="L17" i="1"/>
  <c r="N17" i="1" s="1"/>
  <c r="O17" i="1" s="1"/>
  <c r="D17" i="1"/>
  <c r="C17" i="1"/>
  <c r="Z52" i="1" l="1"/>
  <c r="AB52" i="1" s="1"/>
  <c r="AC52" i="1" s="1"/>
  <c r="L52" i="1"/>
  <c r="N52" i="1" s="1"/>
  <c r="O52" i="1" s="1"/>
  <c r="Z28" i="1" l="1"/>
  <c r="AB28" i="1" s="1"/>
  <c r="AC28" i="1" s="1"/>
  <c r="L28" i="1"/>
  <c r="N28" i="1" s="1"/>
  <c r="O28" i="1" s="1"/>
  <c r="C7" i="1" l="1"/>
  <c r="D7" i="1"/>
  <c r="L7" i="1"/>
  <c r="N7" i="1" s="1"/>
  <c r="O7" i="1" s="1"/>
  <c r="Z7" i="1"/>
  <c r="AB7" i="1" s="1"/>
  <c r="AC7" i="1" s="1"/>
  <c r="C8" i="1" l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8" i="1"/>
  <c r="D18" i="1"/>
  <c r="C19" i="1"/>
  <c r="D19" i="1"/>
  <c r="C20" i="1"/>
  <c r="D20" i="1"/>
  <c r="C21" i="1"/>
  <c r="D21" i="1"/>
  <c r="C23" i="1"/>
  <c r="D23" i="1"/>
  <c r="C24" i="1"/>
  <c r="D24" i="1"/>
  <c r="C25" i="1"/>
  <c r="D25" i="1"/>
  <c r="C26" i="1"/>
  <c r="D26" i="1"/>
  <c r="C29" i="1"/>
  <c r="D29" i="1"/>
  <c r="C30" i="1"/>
  <c r="D30" i="1"/>
  <c r="C31" i="1"/>
  <c r="D31" i="1"/>
  <c r="C32" i="1"/>
  <c r="D32" i="1"/>
  <c r="C33" i="1"/>
  <c r="D33" i="1"/>
  <c r="C35" i="1"/>
  <c r="D35" i="1"/>
  <c r="C36" i="1"/>
  <c r="D36" i="1"/>
  <c r="C37" i="1"/>
  <c r="D37" i="1"/>
  <c r="C38" i="1"/>
  <c r="D38" i="1"/>
  <c r="C40" i="1"/>
  <c r="D40" i="1"/>
  <c r="C41" i="1"/>
  <c r="D41" i="1"/>
  <c r="C42" i="1"/>
  <c r="D42" i="1"/>
  <c r="C44" i="1"/>
  <c r="D44" i="1"/>
  <c r="C45" i="1"/>
  <c r="D45" i="1"/>
  <c r="C46" i="1"/>
  <c r="D46" i="1"/>
  <c r="C48" i="1"/>
  <c r="D48" i="1"/>
  <c r="C49" i="1"/>
  <c r="D49" i="1"/>
  <c r="C50" i="1"/>
  <c r="D50" i="1"/>
  <c r="C53" i="1"/>
  <c r="D53" i="1"/>
  <c r="C54" i="1"/>
  <c r="D54" i="1"/>
  <c r="C56" i="1"/>
  <c r="D56" i="1"/>
  <c r="C57" i="1"/>
  <c r="D57" i="1"/>
  <c r="C58" i="1"/>
  <c r="D58" i="1"/>
  <c r="C59" i="1"/>
  <c r="D59" i="1"/>
  <c r="C61" i="1"/>
  <c r="D61" i="1"/>
  <c r="Z8" i="1" l="1"/>
  <c r="AB8" i="1" s="1"/>
  <c r="AC8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Z18" i="1"/>
  <c r="AB18" i="1" s="1"/>
  <c r="AC18" i="1" s="1"/>
  <c r="Z19" i="1"/>
  <c r="AB19" i="1" s="1"/>
  <c r="AC19" i="1" s="1"/>
  <c r="Z20" i="1"/>
  <c r="AB20" i="1" s="1"/>
  <c r="AC20" i="1" s="1"/>
  <c r="Z21" i="1"/>
  <c r="AB21" i="1" s="1"/>
  <c r="AC21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5" i="1"/>
  <c r="AB35" i="1" s="1"/>
  <c r="AC35" i="1" s="1"/>
  <c r="Z36" i="1"/>
  <c r="AB36" i="1" s="1"/>
  <c r="AC36" i="1" s="1"/>
  <c r="Z37" i="1"/>
  <c r="AB37" i="1" s="1"/>
  <c r="AC37" i="1" s="1"/>
  <c r="Z38" i="1"/>
  <c r="AB38" i="1" s="1"/>
  <c r="AC38" i="1" s="1"/>
  <c r="Z40" i="1"/>
  <c r="AB40" i="1" s="1"/>
  <c r="AC40" i="1" s="1"/>
  <c r="Z41" i="1"/>
  <c r="AB41" i="1" s="1"/>
  <c r="AC41" i="1" s="1"/>
  <c r="Z42" i="1"/>
  <c r="AB42" i="1" s="1"/>
  <c r="AC42" i="1" s="1"/>
  <c r="Z44" i="1"/>
  <c r="AB44" i="1" s="1"/>
  <c r="AC44" i="1" s="1"/>
  <c r="Z45" i="1"/>
  <c r="AB45" i="1" s="1"/>
  <c r="AC45" i="1" s="1"/>
  <c r="Z46" i="1"/>
  <c r="AB46" i="1" s="1"/>
  <c r="AC46" i="1" s="1"/>
  <c r="Z48" i="1"/>
  <c r="AB48" i="1" s="1"/>
  <c r="AC48" i="1" s="1"/>
  <c r="Z49" i="1"/>
  <c r="AB49" i="1" s="1"/>
  <c r="AC49" i="1" s="1"/>
  <c r="Z50" i="1"/>
  <c r="AB50" i="1" s="1"/>
  <c r="AC50" i="1" s="1"/>
  <c r="Z51" i="1"/>
  <c r="AB51" i="1" s="1"/>
  <c r="AC51" i="1" s="1"/>
  <c r="Z53" i="1"/>
  <c r="AB53" i="1" s="1"/>
  <c r="AC53" i="1" s="1"/>
  <c r="Z54" i="1"/>
  <c r="AB54" i="1" s="1"/>
  <c r="AC54" i="1" s="1"/>
  <c r="Z56" i="1"/>
  <c r="AB56" i="1" s="1"/>
  <c r="AC56" i="1" s="1"/>
  <c r="Z57" i="1"/>
  <c r="AB57" i="1" s="1"/>
  <c r="AC57" i="1" s="1"/>
  <c r="Z58" i="1"/>
  <c r="AB58" i="1" s="1"/>
  <c r="AC58" i="1" s="1"/>
  <c r="Z59" i="1"/>
  <c r="AB59" i="1" s="1"/>
  <c r="AC59" i="1" s="1"/>
  <c r="Z61" i="1"/>
  <c r="AB61" i="1" s="1"/>
  <c r="AC61" i="1" s="1"/>
  <c r="L61" i="1"/>
  <c r="N61" i="1" s="1"/>
  <c r="O61" i="1" s="1"/>
  <c r="L8" i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5" i="1"/>
  <c r="N35" i="1" s="1"/>
  <c r="O35" i="1" s="1"/>
  <c r="L36" i="1"/>
  <c r="N36" i="1" s="1"/>
  <c r="O36" i="1" s="1"/>
  <c r="L37" i="1"/>
  <c r="N37" i="1" s="1"/>
  <c r="O37" i="1" s="1"/>
  <c r="L38" i="1"/>
  <c r="N38" i="1" s="1"/>
  <c r="O38" i="1" s="1"/>
  <c r="L40" i="1"/>
  <c r="N40" i="1" s="1"/>
  <c r="O40" i="1" s="1"/>
  <c r="L41" i="1"/>
  <c r="N41" i="1" s="1"/>
  <c r="O41" i="1" s="1"/>
  <c r="L42" i="1"/>
  <c r="N42" i="1" s="1"/>
  <c r="O42" i="1" s="1"/>
  <c r="L44" i="1"/>
  <c r="N44" i="1" s="1"/>
  <c r="O44" i="1" s="1"/>
  <c r="L45" i="1"/>
  <c r="N45" i="1" s="1"/>
  <c r="O45" i="1" s="1"/>
  <c r="L46" i="1"/>
  <c r="N46" i="1" s="1"/>
  <c r="O46" i="1" s="1"/>
  <c r="L48" i="1"/>
  <c r="N48" i="1" s="1"/>
  <c r="O48" i="1" s="1"/>
  <c r="L49" i="1"/>
  <c r="N49" i="1" s="1"/>
  <c r="O49" i="1" s="1"/>
  <c r="L50" i="1"/>
  <c r="N50" i="1" s="1"/>
  <c r="O50" i="1" s="1"/>
  <c r="L51" i="1"/>
  <c r="N51" i="1" s="1"/>
  <c r="O51" i="1" s="1"/>
  <c r="L53" i="1"/>
  <c r="N53" i="1" s="1"/>
  <c r="O53" i="1" s="1"/>
  <c r="L54" i="1"/>
  <c r="N54" i="1" s="1"/>
  <c r="O54" i="1" s="1"/>
  <c r="L56" i="1"/>
  <c r="N56" i="1" s="1"/>
  <c r="O56" i="1" s="1"/>
  <c r="L57" i="1"/>
  <c r="N57" i="1" s="1"/>
  <c r="O57" i="1" s="1"/>
  <c r="L58" i="1"/>
  <c r="N58" i="1" s="1"/>
  <c r="O58" i="1" s="1"/>
  <c r="L59" i="1"/>
  <c r="N59" i="1" s="1"/>
  <c r="O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<sst xmlns="http://schemas.openxmlformats.org/spreadsheetml/2006/main" count="678" uniqueCount="180">
  <si>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</si>
  <si>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</si>
  <si>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</si>
  <si>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</si>
  <si>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</si>
  <si>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</si>
  <si>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</si>
  <si>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</si>
  <si>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</si>
  <si>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</si>
  <si>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</si>
  <si>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</si>
  <si>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</si>
  <si>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</si>
  <si>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</si>
  <si>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PROBABILIDAD 
X
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</si>
  <si>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</si>
  <si>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</si>
  <si>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</si>
  <si>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</si>
  <si>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</si>
  <si>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</si>
  <si>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NIVEL DE PROBABILIDAD 
X
SEVERIDAD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</si>
  <si>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</si>
  <si>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</si>
  <si>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Resolución Ministerial N° 375-2008-TR Norma Básica de Ergonomía y de Procedimientos de Evaluación de Riesgo Disergonómico. </t>
  </si>
  <si>
    <t>Uso de vehículos y/o herramientas de apoyo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</si>
  <si>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</si>
  <si>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Controlar el suministro de agua de fábrica a campamentos</t>
  </si>
  <si>
    <t>Lavado de filtros de grava</t>
  </si>
  <si>
    <t>Abastecer con sal al tanque de salmuera</t>
  </si>
  <si>
    <t>Limpieza de cisternas de agua</t>
  </si>
  <si>
    <t>Controlar parámetros operativos de ósmosis</t>
  </si>
  <si>
    <t>Orden y limpieza del área</t>
  </si>
  <si>
    <t>MEDIDAS DE CONTROL DEL RIESGO / PROGRAMA DE SST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</si>
  <si>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</si>
  <si>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</si>
  <si>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</si>
  <si>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</si>
  <si>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</si>
  <si>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</si>
  <si>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</si>
  <si>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</si>
  <si>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</si>
  <si>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</si>
  <si>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</si>
  <si>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</si>
  <si>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</si>
  <si>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</si>
  <si>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</si>
  <si>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</si>
  <si>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</si>
  <si>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</si>
  <si>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</si>
  <si>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</si>
  <si>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</si>
  <si>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</si>
  <si>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</si>
  <si>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</si>
  <si>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</si>
  <si>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</si>
  <si>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</si>
  <si>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</si>
  <si>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</si>
  <si>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</si>
  <si>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</si>
  <si>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</si>
  <si>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</si>
  <si>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</si>
  <si>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</si>
  <si>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</si>
  <si>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</si>
  <si>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</si>
  <si>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</si>
  <si>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</si>
  <si>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</si>
  <si>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Barandas de seguridad</t>
  </si>
  <si>
    <t>-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</si>
  <si>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</si>
  <si>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</si>
  <si>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</si>
  <si>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</si>
  <si>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</si>
  <si>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</si>
  <si>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</si>
  <si>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</si>
  <si>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</si>
  <si>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</si>
  <si>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</si>
  <si>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</si>
  <si>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</si>
  <si>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</si>
  <si>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</si>
  <si>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</si>
  <si>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</si>
  <si>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</si>
  <si>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</si>
  <si>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</si>
  <si>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</si>
  <si>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</si>
  <si>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</si>
  <si>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</si>
  <si>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</si>
  <si>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R</t>
  </si>
  <si>
    <t>LOCATIVO</t>
  </si>
  <si>
    <t>FÍSICO</t>
  </si>
  <si>
    <t>SO</t>
  </si>
  <si>
    <t>ERGONÓMICO</t>
  </si>
  <si>
    <t>QUÍMICO</t>
  </si>
  <si>
    <t>BIOLÓGICO</t>
  </si>
  <si>
    <t>NR</t>
  </si>
  <si>
    <t>MECÁNICO</t>
  </si>
  <si>
    <t>NO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</si>
  <si>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</si>
  <si>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INDUSTRIAS DEL SHANUSI</t>
  </si>
  <si>
    <t>MATRIZ DE IDENTIFICACIÓN DE PELIGROS, EVALUACIÓN DE RIESGOS Y CONTROL EN INDUSTRIAS DEL SHANUSI</t>
  </si>
  <si>
    <t>Uniforme de trabajo, Casco de seguridad, protector auditivo, Lentes de seguridad, Guantes de Seguridad, Zapatos de Seguridad.</t>
  </si>
  <si>
    <t>Gabinete contra incendios, extintores.</t>
  </si>
  <si>
    <t>Limpieza de piscina sedimentadora</t>
  </si>
  <si>
    <t>Análisis de agua</t>
  </si>
  <si>
    <t>Ruido debido a máquinas o equipos</t>
  </si>
  <si>
    <t>Exposición continua al ruido, hipoacusia, tensión muscular, estrés, falta de concentración.</t>
  </si>
  <si>
    <t>Lavado y llenado de bidones de agua para consumo humano</t>
  </si>
  <si>
    <t>Uniforme de trabajo, Casco de seguridad, protector auditivo, Lentes de seguridad, Guantes de Seguridad, botas de Seguridad.</t>
  </si>
  <si>
    <t>SERVICIOS INDUSTRIALES</t>
  </si>
  <si>
    <t>Manipulación de Productos químicos</t>
  </si>
  <si>
    <t>Almacenamiento de Productos químicos</t>
  </si>
  <si>
    <t>Exposición a olores de sustancias químicas, contacto químico con la piel.</t>
  </si>
  <si>
    <t>Apilador Manual Volteador de cilindro BS-40A, Ducha y lava ojos de emergencia.</t>
  </si>
  <si>
    <t>Ducha y lava ojos de emergencia.</t>
  </si>
  <si>
    <t xml:space="preserve">Uniforme de trabajo, Casco de seguridad, protector auditivo, Lentes de seguridad, Guantes de nitrilo, Zapatos de Seguridad, careta facial, respirador, mandil o traje A40. </t>
  </si>
  <si>
    <t>Derrame de sustancias químicas</t>
  </si>
  <si>
    <t>Contacto con sustancias químicas, daño a los ojos, piel, tejido, vías respiratorias, muerte.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</si>
  <si>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</t>
  </si>
  <si>
    <t>Ducha y lava ojos de emergencia, Kit antidrrame.</t>
  </si>
  <si>
    <t>V:00</t>
  </si>
  <si>
    <t>IP-SST-IDS-014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</si>
  <si>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</si>
  <si>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</si>
  <si>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</si>
  <si>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>Gerencia Industrial
Nelson Lescano Leon
(Jefe Industrial)</t>
  </si>
  <si>
    <t xml:space="preserve"> 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</si>
  <si>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 xml:space="preserve">   Capacitación de Uso correcto y cuidado de EPP, Capacitación de Herramientas Manuales y de Poder, Capacitación de IPERC, Capacitación en manipulación y almacenamiento de sustancias quimicas peligrosas, Capacitación Plan de Emergencia,  Mapa de Riesgos, Capacitación del RISST, Supervisión constante, Orden y Limpieza Periódica, señalización con letreros de seguridad, monitoreo ocupacional, EMOS, plan de emergencia, Hojas MSDS.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</si>
  <si>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</si>
  <si>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</si>
  <si>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</si>
  <si>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</si>
  <si>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</si>
  <si>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</si>
  <si>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</si>
  <si>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</si>
  <si>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</si>
  <si>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* Evaluar cambio de puesto de trabajo.</t>
  </si>
  <si>
    <t>Capacitación de IPERC, PETS, pausas activas.</t>
  </si>
  <si>
    <t>casco de seguridad, zapato de seguridad.</t>
  </si>
  <si>
    <t xml:space="preserve">Uniforme de trabajo,Lentes de seguridad, Guantes de nitrilo, Zapatos de Seguridad,  respirador, mandil o traje A40. </t>
  </si>
  <si>
    <t xml:space="preserve">Uniforme de trabajo, Casco de seguridad, protector auditivo, Lentes de seguridad, Guantes de nitrilo, Zapatos de Seguridad, respirador con filtros, mandil o traje A40. </t>
  </si>
  <si>
    <t>Casco de seguridad,  Guantes de Seguridad, Zapatos de Seguridad.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</si>
  <si>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</si>
  <si>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</si>
  <si>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</si>
  <si>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Pararrayos</t>
  </si>
  <si>
    <t>Capacitación de uso correcto y cuidado de EPP, Capacitación de IPERC, Plan de emergencia, Conformación de la brigada de emergencia. Simulacros de emergencia, capacitación a la brigada de emergencias.</t>
  </si>
  <si>
    <t>Polo manga larga con cinta reflectiva, pantalón jean, guantes de seguridad, zapatos de seguridad.</t>
  </si>
  <si>
    <t>Polo manga larga con cinta reflectiva, pantalón jean, zapatos de seguridad, casco de seguridad.</t>
  </si>
  <si>
    <t>Capacitación de uso correcto y cuidado de EPP, Capacitación de IPERC, PETS, Capacitación de RISST, Monitoreo Ocupacional.</t>
  </si>
  <si>
    <t>Protector auditivo</t>
  </si>
  <si>
    <t>Capacitación IPERC, Pausas activas</t>
  </si>
  <si>
    <t>Casco de seguridad, Zapatos de Seguridad.</t>
  </si>
  <si>
    <t xml:space="preserve">   Capacitación de Uso correcto y cuidado de EPP, Capacitación de IPERC, PETS, Capacitación del RISST, Supervisión constante, Orden y Limpieza Periódica.</t>
  </si>
  <si>
    <t>Capacitación de IPERC, PETS,  Capacitación del RISST, Supervisión constante,pausas activas</t>
  </si>
  <si>
    <t>Capacitación de IPERC, pausas activas</t>
  </si>
  <si>
    <t xml:space="preserve">   Capacitación de Uso correcto y cuidado de EPP, Capacitación de IPERC, PETS, Mapa de Riesgos, uso de bloqueador solar.</t>
  </si>
  <si>
    <t>Uniforme de trabajo, Casco de seguridad, , Lentes de seguridad,  Zapatos de Seguridad.</t>
  </si>
  <si>
    <t xml:space="preserve">   Capacitación de IPERC, PETS, Mapa de Riesgos, Capacitación del RISST.</t>
  </si>
  <si>
    <t xml:space="preserve">   Capacitación de Uso correcto y cuidado de EPP, Capacitación de Herramientas Manuales y de Poder, Capacitación de IPERC, PETS, Mapa de Riesgos, Capacitación del RISST, Capacitación de manejo manual de cargas</t>
  </si>
  <si>
    <r>
      <t xml:space="preserve">Jefatura SST
</t>
    </r>
    <r>
      <rPr>
        <sz val="18"/>
        <rFont val="Arial Narrow"/>
        <family val="2"/>
      </rPr>
      <t>Katia Luz Romero Gomez</t>
    </r>
    <r>
      <rPr>
        <b/>
        <sz val="18"/>
        <rFont val="Arial Narrow"/>
        <family val="2"/>
      </rPr>
      <t xml:space="preserve">
(Coordinador SST)</t>
    </r>
  </si>
  <si>
    <r>
      <t xml:space="preserve">CSST
</t>
    </r>
    <r>
      <rPr>
        <sz val="18"/>
        <rFont val="Arial Narrow"/>
        <family val="2"/>
      </rPr>
      <t>Jorge Luis Córdova Orozco</t>
    </r>
    <r>
      <rPr>
        <b/>
        <sz val="18"/>
        <rFont val="Arial Narrow"/>
        <family val="2"/>
      </rPr>
      <t xml:space="preserve">
(Presidente de CSST)</t>
    </r>
  </si>
  <si>
    <t>TECNICO DE TRATAMIENTO DE AGUA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</si>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</sst>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b/>
      <sz val="20"/>
      <name val="Arial Narrow"/>
      <family val="2"/>
    </font>
    <font>
      <sz val="18"/>
      <color theme="1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textRotation="90" wrapText="1"/>
    </xf>
    <xf numFmtId="0" fontId="13" fillId="9" borderId="3" xfId="0" applyFont="1" applyFill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2" fontId="14" fillId="8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2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18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2" fillId="2" borderId="0" xfId="0" applyFont="1" applyFill="1" applyAlignment="1">
      <alignment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7" fontId="21" fillId="0" borderId="0" xfId="0" applyNumberFormat="1" applyFont="1" applyAlignment="1">
      <alignment wrapText="1"/>
    </xf>
    <xf numFmtId="0" fontId="14" fillId="0" borderId="0" xfId="0" applyFont="1" applyAlignment="1">
      <alignment horizontal="left" vertical="top" wrapText="1"/>
    </xf>
    <xf numFmtId="0" fontId="22" fillId="9" borderId="3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 wrapText="1"/>
    </xf>
    <xf numFmtId="0" fontId="19" fillId="12" borderId="14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textRotation="90" wrapText="1"/>
    </xf>
    <xf numFmtId="0" fontId="14" fillId="2" borderId="12" xfId="0" applyFont="1" applyFill="1" applyBorder="1" applyAlignment="1">
      <alignment horizontal="center" vertical="center" textRotation="90" wrapText="1"/>
    </xf>
    <xf numFmtId="0" fontId="14" fillId="2" borderId="13" xfId="0" applyFont="1" applyFill="1" applyBorder="1" applyAlignment="1">
      <alignment horizontal="center" vertical="center" textRotation="90" wrapText="1"/>
    </xf>
    <xf numFmtId="0" fontId="13" fillId="9" borderId="7" xfId="0" applyFont="1" applyFill="1" applyBorder="1" applyAlignment="1">
      <alignment horizontal="center" vertical="center" textRotation="90" wrapText="1"/>
    </xf>
    <xf numFmtId="0" fontId="13" fillId="9" borderId="13" xfId="0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textRotation="90" wrapText="1"/>
    </xf>
    <xf numFmtId="0" fontId="12" fillId="9" borderId="13" xfId="0" applyFont="1" applyFill="1" applyBorder="1" applyAlignment="1">
      <alignment horizontal="center" vertical="center" textRotation="90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textRotation="90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37"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79375</xdr:colOff>
      <xdr:row>0</xdr:row>
      <xdr:rowOff>47625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79375" y="4762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4</xdr:col>
      <xdr:colOff>920750</xdr:colOff>
      <xdr:row>85</xdr:row>
      <xdr:rowOff>555625</xdr:rowOff>
    </xdr:from>
    <xdr:to>
      <xdr:col>7</xdr:col>
      <xdr:colOff>228600</xdr:colOff>
      <xdr:row>85</xdr:row>
      <xdr:rowOff>1549683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39509500"/>
          <a:ext cx="2609850" cy="994058"/>
        </a:xfrm>
        <a:prstGeom prst="rect">
          <a:avLst/>
        </a:prstGeom>
      </xdr:spPr>
    </xdr:pic>
    <xdr:clientData/>
  </xdr:twoCellAnchor>
  <xdr:twoCellAnchor editAs="oneCell">
    <xdr:from>
      <xdr:col>15</xdr:col>
      <xdr:colOff>2428875</xdr:colOff>
      <xdr:row>85</xdr:row>
      <xdr:rowOff>291041</xdr:rowOff>
    </xdr:from>
    <xdr:to>
      <xdr:col>15</xdr:col>
      <xdr:colOff>4206875</xdr:colOff>
      <xdr:row>85</xdr:row>
      <xdr:rowOff>1447363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7208" y="131503208"/>
          <a:ext cx="1778000" cy="1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275166</xdr:colOff>
      <xdr:row>85</xdr:row>
      <xdr:rowOff>169333</xdr:rowOff>
    </xdr:from>
    <xdr:to>
      <xdr:col>19</xdr:col>
      <xdr:colOff>3410722</xdr:colOff>
      <xdr:row>85</xdr:row>
      <xdr:rowOff>1693332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26833" y="131381500"/>
          <a:ext cx="3135556" cy="1523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</sheetData>
      <sheetData sheetId="4" refreshError="1"/>
      <sheetData sheetId="5">
        <row r="2">
          <cell r="D2" t="str">
            <v xml:space="preserve">Código: </v>
          </cell>
        </row>
        <row r="3">
          <cell r="D3" t="str">
            <v>Versión: 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8"/>
  <sheetViews>
    <sheetView showGridLines="0" tabSelected="1" topLeftCell="U74" zoomScale="55" zoomScaleNormal="55" zoomScaleSheetLayoutView="40" workbookViewId="0">
      <selection activeCell="U88" sqref="U88:W88"/>
    </sheetView>
  </sheetViews>
  <sheetFormatPr baseColWidth="10" defaultColWidth="11.453125" defaultRowHeight="14.5" x14ac:dyDescent="0.35"/>
  <cols>
    <col min="1" max="1" width="25.7265625" style="3" customWidth="1"/>
    <col min="2" max="2" width="18.453125" style="1" customWidth="1"/>
    <col min="3" max="3" width="33.26953125" style="1" customWidth="1"/>
    <col min="4" max="4" width="41.453125" style="1" customWidth="1"/>
    <col min="5" max="5" width="24.26953125" style="2" customWidth="1"/>
    <col min="6" max="6" width="11.90625" style="2" customWidth="1"/>
    <col min="7" max="7" width="13.08984375" style="2" customWidth="1"/>
    <col min="8" max="8" width="9.1796875" style="2" customWidth="1"/>
    <col min="9" max="9" width="13.81640625" style="2" customWidth="1"/>
    <col min="10" max="10" width="9.1796875" style="2" customWidth="1"/>
    <col min="11" max="11" width="11" style="2" customWidth="1"/>
    <col min="12" max="12" width="11.1796875" style="2" customWidth="1"/>
    <col min="13" max="13" width="7.7265625" style="2" customWidth="1"/>
    <col min="14" max="14" width="13.81640625" style="1" customWidth="1"/>
    <col min="15" max="15" width="25.453125" style="1" customWidth="1"/>
    <col min="16" max="16" width="81.453125" style="1" customWidth="1"/>
    <col min="17" max="17" width="9.26953125" style="1" customWidth="1"/>
    <col min="18" max="18" width="16.81640625" style="1" customWidth="1"/>
    <col min="19" max="19" width="24.54296875" style="1" customWidth="1"/>
    <col min="20" max="20" width="111.54296875" style="3" customWidth="1"/>
    <col min="21" max="21" width="63.81640625" style="1" customWidth="1"/>
    <col min="22" max="22" width="7.7265625" style="2" customWidth="1"/>
    <col min="23" max="23" width="12.54296875" style="2" customWidth="1"/>
    <col min="24" max="25" width="7.7265625" style="2" customWidth="1"/>
    <col min="26" max="26" width="14.54296875" style="2" customWidth="1"/>
    <col min="27" max="27" width="7.7265625" style="2" customWidth="1"/>
    <col min="28" max="28" width="14.81640625" style="2" customWidth="1"/>
    <col min="29" max="29" width="24.54296875" style="1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08"/>
      <c r="B1" s="109"/>
      <c r="C1" s="112" t="s">
        <v>115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107" t="s">
        <v>0</v>
      </c>
      <c r="W1" s="107"/>
      <c r="X1" s="107"/>
      <c r="Y1" s="107"/>
      <c r="Z1" s="107"/>
      <c r="AA1" s="107" t="s">
        <v>136</v>
      </c>
      <c r="AB1" s="107"/>
      <c r="AC1" s="107"/>
    </row>
    <row r="2" spans="1:29" ht="30" customHeight="1" x14ac:dyDescent="0.35">
      <c r="A2" s="110"/>
      <c r="B2" s="111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7"/>
      <c r="V2" s="107" t="s">
        <v>1</v>
      </c>
      <c r="W2" s="107"/>
      <c r="X2" s="107"/>
      <c r="Y2" s="107"/>
      <c r="Z2" s="107"/>
      <c r="AA2" s="107" t="s">
        <v>135</v>
      </c>
      <c r="AB2" s="107"/>
      <c r="AC2" s="107"/>
    </row>
    <row r="3" spans="1:29" ht="23.25" customHeight="1" x14ac:dyDescent="0.45">
      <c r="A3" s="122" t="s">
        <v>2</v>
      </c>
      <c r="B3" s="123"/>
      <c r="C3" s="124" t="s">
        <v>114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6"/>
    </row>
    <row r="4" spans="1:29" ht="48.65" customHeight="1" x14ac:dyDescent="0.35">
      <c r="A4" s="95" t="s">
        <v>79</v>
      </c>
      <c r="B4" s="96"/>
      <c r="C4" s="97" t="s">
        <v>178</v>
      </c>
      <c r="D4" s="95"/>
      <c r="E4" s="95"/>
      <c r="F4" s="95"/>
      <c r="G4" s="95"/>
      <c r="H4" s="95"/>
      <c r="I4" s="95"/>
      <c r="J4" s="95"/>
      <c r="K4" s="96"/>
      <c r="L4" s="97" t="s">
        <v>80</v>
      </c>
      <c r="M4" s="95"/>
      <c r="N4" s="95"/>
      <c r="O4" s="96"/>
      <c r="P4" s="97" t="s">
        <v>124</v>
      </c>
      <c r="Q4" s="95"/>
      <c r="R4" s="95"/>
      <c r="S4" s="96"/>
      <c r="T4" s="97" t="s">
        <v>81</v>
      </c>
      <c r="U4" s="96"/>
      <c r="V4" s="97" t="s">
        <v>82</v>
      </c>
      <c r="W4" s="95"/>
      <c r="X4" s="95"/>
      <c r="Y4" s="95"/>
      <c r="Z4" s="95"/>
      <c r="AA4" s="95"/>
      <c r="AB4" s="95"/>
      <c r="AC4" s="96"/>
    </row>
    <row r="5" spans="1:29" ht="44.15" customHeight="1" x14ac:dyDescent="0.35">
      <c r="A5" s="99" t="s">
        <v>83</v>
      </c>
      <c r="B5" s="100"/>
      <c r="C5" s="100"/>
      <c r="D5" s="101"/>
      <c r="E5" s="12" t="s">
        <v>84</v>
      </c>
      <c r="F5" s="102" t="s">
        <v>85</v>
      </c>
      <c r="G5" s="102" t="s">
        <v>86</v>
      </c>
      <c r="H5" s="104" t="s">
        <v>3</v>
      </c>
      <c r="I5" s="105"/>
      <c r="J5" s="105"/>
      <c r="K5" s="105"/>
      <c r="L5" s="105"/>
      <c r="M5" s="105"/>
      <c r="N5" s="105"/>
      <c r="O5" s="106"/>
      <c r="P5" s="93" t="s">
        <v>4</v>
      </c>
      <c r="Q5" s="104" t="s">
        <v>34</v>
      </c>
      <c r="R5" s="105"/>
      <c r="S5" s="105"/>
      <c r="T5" s="105"/>
      <c r="U5" s="106"/>
      <c r="V5" s="104" t="s">
        <v>5</v>
      </c>
      <c r="W5" s="105"/>
      <c r="X5" s="105"/>
      <c r="Y5" s="105"/>
      <c r="Z5" s="105"/>
      <c r="AA5" s="105"/>
      <c r="AB5" s="105"/>
      <c r="AC5" s="106"/>
    </row>
    <row r="6" spans="1:29" s="4" customFormat="1" ht="285" customHeight="1" x14ac:dyDescent="0.35">
      <c r="A6" s="13" t="s">
        <v>6</v>
      </c>
      <c r="B6" s="13" t="s">
        <v>0</v>
      </c>
      <c r="C6" s="13" t="s">
        <v>7</v>
      </c>
      <c r="D6" s="13" t="s">
        <v>8</v>
      </c>
      <c r="E6" s="14" t="s">
        <v>87</v>
      </c>
      <c r="F6" s="103"/>
      <c r="G6" s="103"/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5" t="s">
        <v>14</v>
      </c>
      <c r="N6" s="15" t="s">
        <v>15</v>
      </c>
      <c r="O6" s="15" t="s">
        <v>16</v>
      </c>
      <c r="P6" s="94"/>
      <c r="Q6" s="15" t="s">
        <v>17</v>
      </c>
      <c r="R6" s="15" t="s">
        <v>18</v>
      </c>
      <c r="S6" s="15" t="s">
        <v>19</v>
      </c>
      <c r="T6" s="15" t="s">
        <v>20</v>
      </c>
      <c r="U6" s="15" t="s">
        <v>21</v>
      </c>
      <c r="V6" s="15" t="s">
        <v>9</v>
      </c>
      <c r="W6" s="15" t="s">
        <v>10</v>
      </c>
      <c r="X6" s="15" t="s">
        <v>11</v>
      </c>
      <c r="Y6" s="15" t="s">
        <v>12</v>
      </c>
      <c r="Z6" s="15" t="s">
        <v>13</v>
      </c>
      <c r="AA6" s="15" t="s">
        <v>14</v>
      </c>
      <c r="AB6" s="15" t="s">
        <v>22</v>
      </c>
      <c r="AC6" s="15" t="s">
        <v>16</v>
      </c>
    </row>
    <row r="7" spans="1:29" s="2" customFormat="1" ht="140.5" customHeight="1" x14ac:dyDescent="0.35">
      <c r="A7" s="120" t="s">
        <v>28</v>
      </c>
      <c r="B7" s="16">
        <v>100</v>
      </c>
      <c r="C7" s="16" t="str">
        <f>IFERROR(VLOOKUP(B7,[3]PELIGROS!$B$7:$D$130,2,FALSE),"")</f>
        <v>Suelo en mal estado/ irregular</v>
      </c>
      <c r="D7" s="16" t="str">
        <f>IFERROR(VLOOKUP(B7,[3]PELIGROS!$B$7:$D$130,3,FALSE),"")</f>
        <v>Caída al mismo nivel, golpes, tropezones, fractura, estirones musculares</v>
      </c>
      <c r="E7" s="16" t="s">
        <v>103</v>
      </c>
      <c r="F7" s="17" t="s">
        <v>104</v>
      </c>
      <c r="G7" s="16" t="s">
        <v>93</v>
      </c>
      <c r="H7" s="16">
        <v>1</v>
      </c>
      <c r="I7" s="16">
        <v>2</v>
      </c>
      <c r="J7" s="16">
        <v>2</v>
      </c>
      <c r="K7" s="16">
        <v>3</v>
      </c>
      <c r="L7" s="16">
        <f>H7+I7+J7+K7</f>
        <v>8</v>
      </c>
      <c r="M7" s="16">
        <v>2</v>
      </c>
      <c r="N7" s="16">
        <f t="shared" ref="N7" si="0">L7*M7</f>
        <v>16</v>
      </c>
      <c r="O7" s="18" t="str">
        <f t="shared" ref="O7:O48" si="1">IF(N7&gt;=25,"INTOLERABLE",IF(N7&gt;=17,"IMPORTANTE",IF(N7&gt;=9,"MODERADO",IF(N7&gt;=5,"TOLERABLE","TRIVIAL"))))</f>
        <v>MODERADO</v>
      </c>
      <c r="P7" s="19" t="s">
        <v>23</v>
      </c>
      <c r="Q7" s="16" t="s">
        <v>77</v>
      </c>
      <c r="R7" s="16" t="s">
        <v>77</v>
      </c>
      <c r="S7" s="16" t="s">
        <v>77</v>
      </c>
      <c r="T7" s="16" t="s">
        <v>141</v>
      </c>
      <c r="U7" s="16" t="s">
        <v>154</v>
      </c>
      <c r="V7" s="16">
        <v>1</v>
      </c>
      <c r="W7" s="16">
        <v>1</v>
      </c>
      <c r="X7" s="16">
        <v>1</v>
      </c>
      <c r="Y7" s="16">
        <v>3</v>
      </c>
      <c r="Z7" s="16">
        <f>V7+W7+X7+Y7</f>
        <v>6</v>
      </c>
      <c r="AA7" s="16">
        <v>1</v>
      </c>
      <c r="AB7" s="16">
        <f>Z7*AA7</f>
        <v>6</v>
      </c>
      <c r="AC7" s="18" t="str">
        <f>IF(AB7&gt;=25,"INTOLERABLE",IF(AB7&gt;=17,"IMPORTANTE",IF(AB7&gt;=9,"MODERADO",IF(AB7&gt;=5,"TOLERABLE","TRIVIAL"))))</f>
        <v>TOLERABLE</v>
      </c>
    </row>
    <row r="8" spans="1:29" s="2" customFormat="1" ht="140.5" customHeight="1" x14ac:dyDescent="0.35">
      <c r="A8" s="82"/>
      <c r="B8" s="16">
        <v>102</v>
      </c>
      <c r="C8" s="16" t="str">
        <f>IFERROR(VLOOKUP(B8,[3]PELIGROS!$B$7:$D$130,2,FALSE),"")</f>
        <v>Líquidos/emulsiones en el Suelo</v>
      </c>
      <c r="D8" s="16" t="str">
        <f>IFERROR(VLOOKUP(B8,[3]PELIGROS!$B$7:$D$130,3,FALSE),"")</f>
        <v>Caída al mismo nivel, golpes, resbalones</v>
      </c>
      <c r="E8" s="16" t="s">
        <v>110</v>
      </c>
      <c r="F8" s="17" t="s">
        <v>104</v>
      </c>
      <c r="G8" s="16" t="s">
        <v>93</v>
      </c>
      <c r="H8" s="16">
        <v>1</v>
      </c>
      <c r="I8" s="16">
        <v>1</v>
      </c>
      <c r="J8" s="16">
        <v>2</v>
      </c>
      <c r="K8" s="16">
        <v>3</v>
      </c>
      <c r="L8" s="16">
        <f t="shared" ref="L8:L49" si="2">H8+I8+J8+K8</f>
        <v>7</v>
      </c>
      <c r="M8" s="16">
        <v>1</v>
      </c>
      <c r="N8" s="16">
        <f t="shared" ref="N8:N49" si="3">L8*M8</f>
        <v>7</v>
      </c>
      <c r="O8" s="18" t="str">
        <f t="shared" si="1"/>
        <v>TOLERABLE</v>
      </c>
      <c r="P8" s="19" t="s">
        <v>23</v>
      </c>
      <c r="Q8" s="16" t="s">
        <v>77</v>
      </c>
      <c r="R8" s="16" t="s">
        <v>77</v>
      </c>
      <c r="S8" s="16" t="s">
        <v>77</v>
      </c>
      <c r="T8" s="16" t="s">
        <v>169</v>
      </c>
      <c r="U8" s="16" t="s">
        <v>168</v>
      </c>
      <c r="V8" s="20">
        <v>1</v>
      </c>
      <c r="W8" s="20">
        <v>1</v>
      </c>
      <c r="X8" s="20">
        <v>1</v>
      </c>
      <c r="Y8" s="16">
        <v>3</v>
      </c>
      <c r="Z8" s="16">
        <f t="shared" ref="Z8:Z49" si="4">V8+W8+X8+Y8</f>
        <v>6</v>
      </c>
      <c r="AA8" s="20">
        <v>1</v>
      </c>
      <c r="AB8" s="16">
        <f t="shared" ref="AB8:AB49" si="5">Z8*AA8</f>
        <v>6</v>
      </c>
      <c r="AC8" s="18" t="str">
        <f t="shared" ref="AC8:AC49" si="6">IF(AB8&gt;=25,"INTOLERABLE",IF(AB8&gt;=17,"IMPORTANTE",IF(AB8&gt;=9,"MODERADO",IF(AB8&gt;=5,"TOLERABLE","TRIVIAL"))))</f>
        <v>TOLERABLE</v>
      </c>
    </row>
    <row r="9" spans="1:29" s="2" customFormat="1" ht="140.5" customHeight="1" x14ac:dyDescent="0.35">
      <c r="A9" s="82"/>
      <c r="B9" s="16">
        <v>200</v>
      </c>
      <c r="C9" s="16" t="str">
        <f>IFERROR(VLOOKUP(B9,[3]PELIGROS!$B$7:$D$130,2,FALSE),"")</f>
        <v>Tránsito vehicular</v>
      </c>
      <c r="D9" s="16" t="str">
        <f>IFERROR(VLOOKUP(B9,[3]PELIGROS!$B$7:$D$130,3,FALSE),"")</f>
        <v>Colisión, atropello, volcadura</v>
      </c>
      <c r="E9" s="16" t="s">
        <v>110</v>
      </c>
      <c r="F9" s="17" t="s">
        <v>111</v>
      </c>
      <c r="G9" s="16" t="s">
        <v>93</v>
      </c>
      <c r="H9" s="16">
        <v>1</v>
      </c>
      <c r="I9" s="16">
        <v>2</v>
      </c>
      <c r="J9" s="16">
        <v>2</v>
      </c>
      <c r="K9" s="16">
        <v>3</v>
      </c>
      <c r="L9" s="16">
        <f t="shared" si="2"/>
        <v>8</v>
      </c>
      <c r="M9" s="16">
        <v>3</v>
      </c>
      <c r="N9" s="16">
        <f t="shared" si="3"/>
        <v>24</v>
      </c>
      <c r="O9" s="18" t="str">
        <f t="shared" si="1"/>
        <v>IMPORTANTE</v>
      </c>
      <c r="P9" s="19" t="s">
        <v>23</v>
      </c>
      <c r="Q9" s="16" t="s">
        <v>77</v>
      </c>
      <c r="R9" s="16" t="s">
        <v>77</v>
      </c>
      <c r="S9" s="16" t="s">
        <v>77</v>
      </c>
      <c r="T9" s="16" t="s">
        <v>174</v>
      </c>
      <c r="U9" s="16" t="s">
        <v>168</v>
      </c>
      <c r="V9" s="20">
        <v>1</v>
      </c>
      <c r="W9" s="20">
        <v>1</v>
      </c>
      <c r="X9" s="20">
        <v>1</v>
      </c>
      <c r="Y9" s="16">
        <v>3</v>
      </c>
      <c r="Z9" s="16">
        <f t="shared" si="4"/>
        <v>6</v>
      </c>
      <c r="AA9" s="20">
        <v>2</v>
      </c>
      <c r="AB9" s="16">
        <f t="shared" si="5"/>
        <v>12</v>
      </c>
      <c r="AC9" s="18" t="str">
        <f t="shared" si="6"/>
        <v>MODERADO</v>
      </c>
    </row>
    <row r="10" spans="1:29" s="2" customFormat="1" ht="140.5" customHeight="1" x14ac:dyDescent="0.35">
      <c r="A10" s="82"/>
      <c r="B10" s="16">
        <v>604</v>
      </c>
      <c r="C10" s="16" t="str">
        <f>IFERROR(VLOOKUP(B10,[3]PELIGROS!$B$7:$D$130,2,FALSE),"")</f>
        <v>Radiación UV</v>
      </c>
      <c r="D10" s="16" t="str">
        <f>IFERROR(VLOOKUP(B10,[3]PELIGROS!$B$7:$D$130,3,FALSE),"")</f>
        <v>Exposición a radiación UV, enfermedades de la piel, lesiones a la vista</v>
      </c>
      <c r="E10" s="16" t="s">
        <v>103</v>
      </c>
      <c r="F10" s="17" t="s">
        <v>105</v>
      </c>
      <c r="G10" s="16" t="s">
        <v>106</v>
      </c>
      <c r="H10" s="16">
        <v>1</v>
      </c>
      <c r="I10" s="16">
        <v>2</v>
      </c>
      <c r="J10" s="16">
        <v>2</v>
      </c>
      <c r="K10" s="16">
        <v>3</v>
      </c>
      <c r="L10" s="16">
        <f t="shared" si="2"/>
        <v>8</v>
      </c>
      <c r="M10" s="16">
        <v>3</v>
      </c>
      <c r="N10" s="16">
        <f t="shared" si="3"/>
        <v>24</v>
      </c>
      <c r="O10" s="18" t="str">
        <f t="shared" si="1"/>
        <v>IMPORTANTE</v>
      </c>
      <c r="P10" s="19" t="s">
        <v>23</v>
      </c>
      <c r="Q10" s="16" t="s">
        <v>77</v>
      </c>
      <c r="R10" s="16" t="s">
        <v>77</v>
      </c>
      <c r="S10" s="16" t="s">
        <v>77</v>
      </c>
      <c r="T10" s="16" t="s">
        <v>172</v>
      </c>
      <c r="U10" s="16" t="s">
        <v>173</v>
      </c>
      <c r="V10" s="20">
        <v>1</v>
      </c>
      <c r="W10" s="20">
        <v>1</v>
      </c>
      <c r="X10" s="20">
        <v>1</v>
      </c>
      <c r="Y10" s="16">
        <v>3</v>
      </c>
      <c r="Z10" s="16">
        <f t="shared" si="4"/>
        <v>6</v>
      </c>
      <c r="AA10" s="20">
        <v>2</v>
      </c>
      <c r="AB10" s="16">
        <f t="shared" si="5"/>
        <v>12</v>
      </c>
      <c r="AC10" s="18" t="str">
        <f t="shared" si="6"/>
        <v>MODERADO</v>
      </c>
    </row>
    <row r="11" spans="1:29" s="2" customFormat="1" ht="140.5" customHeight="1" x14ac:dyDescent="0.35">
      <c r="A11" s="82"/>
      <c r="B11" s="21">
        <v>800</v>
      </c>
      <c r="C11" s="16" t="str">
        <f>IFERROR(VLOOKUP(B11,[3]PELIGROS!$B$7:$D$130,2,FALSE),"")</f>
        <v>Ruido debido a máquinas o equipos</v>
      </c>
      <c r="D11" s="16" t="str">
        <f>IFERROR(VLOOKUP(B11,[3]PELIGROS!$B$7:$D$130,3,FALSE),"")</f>
        <v>Exposición continua al ruido, hipoacusia, tensión muscular, estrés, falta de concentración.</v>
      </c>
      <c r="E11" s="16" t="s">
        <v>103</v>
      </c>
      <c r="F11" s="22" t="s">
        <v>105</v>
      </c>
      <c r="G11" s="21" t="s">
        <v>106</v>
      </c>
      <c r="H11" s="21">
        <v>1</v>
      </c>
      <c r="I11" s="21">
        <v>2</v>
      </c>
      <c r="J11" s="21">
        <v>2</v>
      </c>
      <c r="K11" s="16">
        <v>3</v>
      </c>
      <c r="L11" s="16">
        <f t="shared" si="2"/>
        <v>8</v>
      </c>
      <c r="M11" s="21">
        <v>3</v>
      </c>
      <c r="N11" s="16">
        <f t="shared" si="3"/>
        <v>24</v>
      </c>
      <c r="O11" s="18" t="str">
        <f t="shared" si="1"/>
        <v>IMPORTANTE</v>
      </c>
      <c r="P11" s="19" t="s">
        <v>24</v>
      </c>
      <c r="Q11" s="16" t="s">
        <v>77</v>
      </c>
      <c r="R11" s="16" t="s">
        <v>77</v>
      </c>
      <c r="S11" s="16" t="s">
        <v>77</v>
      </c>
      <c r="T11" s="16" t="s">
        <v>165</v>
      </c>
      <c r="U11" s="16" t="s">
        <v>166</v>
      </c>
      <c r="V11" s="20">
        <v>1</v>
      </c>
      <c r="W11" s="20">
        <v>1</v>
      </c>
      <c r="X11" s="20">
        <v>1</v>
      </c>
      <c r="Y11" s="16">
        <v>3</v>
      </c>
      <c r="Z11" s="16">
        <f t="shared" si="4"/>
        <v>6</v>
      </c>
      <c r="AA11" s="20">
        <v>1</v>
      </c>
      <c r="AB11" s="16">
        <f t="shared" si="5"/>
        <v>6</v>
      </c>
      <c r="AC11" s="18" t="str">
        <f t="shared" si="6"/>
        <v>TOLERABLE</v>
      </c>
    </row>
    <row r="12" spans="1:29" s="2" customFormat="1" ht="372" customHeight="1" x14ac:dyDescent="0.35">
      <c r="A12" s="82"/>
      <c r="B12" s="21">
        <v>908</v>
      </c>
      <c r="C12" s="16" t="str">
        <f>IFERROR(VLOOKUP(B12,[3]PELIGROS!$B$7:$D$130,2,FALSE),"")</f>
        <v>Virus SARS-CoV-2 (Virus que produce la enfermedad COVID-19)</v>
      </c>
      <c r="D12" s="16" t="str">
        <f>IFERROR(VLOOKUP(B12,[3]PELIGROS!$B$7:$D$130,3,FALSE),"")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2" s="16" t="s">
        <v>103</v>
      </c>
      <c r="F12" s="22" t="s">
        <v>109</v>
      </c>
      <c r="G12" s="21" t="s">
        <v>106</v>
      </c>
      <c r="H12" s="16">
        <v>1</v>
      </c>
      <c r="I12" s="16">
        <v>1</v>
      </c>
      <c r="J12" s="16">
        <v>1</v>
      </c>
      <c r="K12" s="16">
        <v>3</v>
      </c>
      <c r="L12" s="16">
        <f t="shared" si="2"/>
        <v>6</v>
      </c>
      <c r="M12" s="16">
        <v>3</v>
      </c>
      <c r="N12" s="16">
        <f t="shared" si="3"/>
        <v>18</v>
      </c>
      <c r="O12" s="18" t="str">
        <f t="shared" si="1"/>
        <v>IMPORTANTE</v>
      </c>
      <c r="P12" s="19" t="s">
        <v>179</v>
      </c>
      <c r="Q12" s="16" t="s">
        <v>77</v>
      </c>
      <c r="R12" s="16" t="s">
        <v>77</v>
      </c>
      <c r="S12" s="16" t="s">
        <v>77</v>
      </c>
      <c r="T12" s="16" t="s">
        <v>137</v>
      </c>
      <c r="U12" s="16" t="s">
        <v>77</v>
      </c>
      <c r="V12" s="16">
        <v>1</v>
      </c>
      <c r="W12" s="16">
        <v>1</v>
      </c>
      <c r="X12" s="16">
        <v>1</v>
      </c>
      <c r="Y12" s="16">
        <v>3</v>
      </c>
      <c r="Z12" s="16">
        <f t="shared" si="4"/>
        <v>6</v>
      </c>
      <c r="AA12" s="16">
        <v>2</v>
      </c>
      <c r="AB12" s="16">
        <f t="shared" si="5"/>
        <v>12</v>
      </c>
      <c r="AC12" s="18" t="str">
        <f t="shared" si="6"/>
        <v>MODERADO</v>
      </c>
    </row>
    <row r="13" spans="1:29" s="2" customFormat="1" ht="140" x14ac:dyDescent="0.35">
      <c r="A13" s="82"/>
      <c r="B13" s="16">
        <v>1005</v>
      </c>
      <c r="C13" s="16" t="str">
        <f>IFERROR(VLOOKUP(B13,[3]PELIGROS!$B$7:$D$130,2,FALSE),"")</f>
        <v>Uso de teclado, pantalla de PC, laptop, mouse del computador</v>
      </c>
      <c r="D13" s="16" t="str">
        <f>IFERROR(VLOOKUP(B13,[3]PELIGROS!$B$7:$D$130,3,FALSE),"")</f>
        <v>Exposición a movimientos repetitivos, lesiones a la vista y  manos</v>
      </c>
      <c r="E13" s="16" t="s">
        <v>103</v>
      </c>
      <c r="F13" s="17" t="s">
        <v>107</v>
      </c>
      <c r="G13" s="16" t="s">
        <v>106</v>
      </c>
      <c r="H13" s="16">
        <v>1</v>
      </c>
      <c r="I13" s="16">
        <v>2</v>
      </c>
      <c r="J13" s="16">
        <v>2</v>
      </c>
      <c r="K13" s="16">
        <v>3</v>
      </c>
      <c r="L13" s="16">
        <f t="shared" si="2"/>
        <v>8</v>
      </c>
      <c r="M13" s="16">
        <v>2</v>
      </c>
      <c r="N13" s="16">
        <f t="shared" si="3"/>
        <v>16</v>
      </c>
      <c r="O13" s="18" t="str">
        <f t="shared" si="1"/>
        <v>MODERADO</v>
      </c>
      <c r="P13" s="19" t="s">
        <v>24</v>
      </c>
      <c r="Q13" s="16" t="s">
        <v>77</v>
      </c>
      <c r="R13" s="16" t="s">
        <v>77</v>
      </c>
      <c r="S13" s="16" t="s">
        <v>77</v>
      </c>
      <c r="T13" s="16" t="s">
        <v>167</v>
      </c>
      <c r="U13" s="16" t="s">
        <v>77</v>
      </c>
      <c r="V13" s="20">
        <v>1</v>
      </c>
      <c r="W13" s="20">
        <v>1</v>
      </c>
      <c r="X13" s="20">
        <v>1</v>
      </c>
      <c r="Y13" s="16">
        <v>3</v>
      </c>
      <c r="Z13" s="16">
        <f t="shared" si="4"/>
        <v>6</v>
      </c>
      <c r="AA13" s="20">
        <v>1</v>
      </c>
      <c r="AB13" s="16">
        <f t="shared" si="5"/>
        <v>6</v>
      </c>
      <c r="AC13" s="18" t="str">
        <f t="shared" si="6"/>
        <v>TOLERABLE</v>
      </c>
    </row>
    <row r="14" spans="1:29" s="2" customFormat="1" ht="142" customHeight="1" x14ac:dyDescent="0.35">
      <c r="A14" s="83"/>
      <c r="B14" s="16">
        <v>1200</v>
      </c>
      <c r="C14" s="16" t="str">
        <f>IFERROR(VLOOKUP(B14,[3]PELIGROS!$B$7:$D$130,2,FALSE),"")</f>
        <v>Lluvia intensa</v>
      </c>
      <c r="D14" s="16" t="str">
        <f>IFERROR(VLOOKUP(B14,[3]PELIGROS!$B$7:$D$130,3,FALSE),"")</f>
        <v>Inundación, resbalones, colisión, resfríos.</v>
      </c>
      <c r="E14" s="16" t="s">
        <v>110</v>
      </c>
      <c r="F14" s="17" t="s">
        <v>92</v>
      </c>
      <c r="G14" s="16" t="s">
        <v>93</v>
      </c>
      <c r="H14" s="16">
        <v>1</v>
      </c>
      <c r="I14" s="16">
        <v>2</v>
      </c>
      <c r="J14" s="16">
        <v>2</v>
      </c>
      <c r="K14" s="16">
        <v>1</v>
      </c>
      <c r="L14" s="16">
        <f t="shared" si="2"/>
        <v>6</v>
      </c>
      <c r="M14" s="16">
        <v>1</v>
      </c>
      <c r="N14" s="16">
        <f t="shared" si="3"/>
        <v>6</v>
      </c>
      <c r="O14" s="18" t="str">
        <f t="shared" si="1"/>
        <v>TOLERABLE</v>
      </c>
      <c r="P14" s="19" t="s">
        <v>23</v>
      </c>
      <c r="Q14" s="16" t="s">
        <v>77</v>
      </c>
      <c r="R14" s="16" t="s">
        <v>77</v>
      </c>
      <c r="S14" s="16" t="s">
        <v>77</v>
      </c>
      <c r="T14" s="20" t="s">
        <v>159</v>
      </c>
      <c r="U14" s="20" t="s">
        <v>160</v>
      </c>
      <c r="V14" s="20">
        <v>1</v>
      </c>
      <c r="W14" s="20">
        <v>1</v>
      </c>
      <c r="X14" s="20">
        <v>1</v>
      </c>
      <c r="Y14" s="16">
        <v>2</v>
      </c>
      <c r="Z14" s="16">
        <f t="shared" si="4"/>
        <v>5</v>
      </c>
      <c r="AA14" s="20">
        <v>1</v>
      </c>
      <c r="AB14" s="16">
        <f t="shared" si="5"/>
        <v>5</v>
      </c>
      <c r="AC14" s="18" t="str">
        <f t="shared" si="6"/>
        <v>TOLERABLE</v>
      </c>
    </row>
    <row r="15" spans="1:29" s="2" customFormat="1" ht="100" x14ac:dyDescent="0.35">
      <c r="A15" s="88" t="s">
        <v>29</v>
      </c>
      <c r="B15" s="16">
        <v>102</v>
      </c>
      <c r="C15" s="16" t="str">
        <f>IFERROR(VLOOKUP(B15,[3]PELIGROS!$B$7:$D$130,2,FALSE),"")</f>
        <v>Líquidos/emulsiones en el Suelo</v>
      </c>
      <c r="D15" s="16" t="str">
        <f>IFERROR(VLOOKUP(B15,[3]PELIGROS!$B$7:$D$130,3,FALSE),"")</f>
        <v>Caída al mismo nivel, golpes, resbalones</v>
      </c>
      <c r="E15" s="16" t="s">
        <v>112</v>
      </c>
      <c r="F15" s="17" t="s">
        <v>104</v>
      </c>
      <c r="G15" s="16" t="s">
        <v>93</v>
      </c>
      <c r="H15" s="16">
        <v>1</v>
      </c>
      <c r="I15" s="16">
        <v>1</v>
      </c>
      <c r="J15" s="16">
        <v>2</v>
      </c>
      <c r="K15" s="16">
        <v>3</v>
      </c>
      <c r="L15" s="16">
        <f t="shared" si="2"/>
        <v>7</v>
      </c>
      <c r="M15" s="16">
        <v>1</v>
      </c>
      <c r="N15" s="16">
        <f t="shared" si="3"/>
        <v>7</v>
      </c>
      <c r="O15" s="18" t="str">
        <f t="shared" si="1"/>
        <v>TOLERABLE</v>
      </c>
      <c r="P15" s="19" t="s">
        <v>23</v>
      </c>
      <c r="Q15" s="16" t="s">
        <v>77</v>
      </c>
      <c r="R15" s="16" t="s">
        <v>77</v>
      </c>
      <c r="S15" s="16" t="s">
        <v>77</v>
      </c>
      <c r="T15" s="16" t="s">
        <v>169</v>
      </c>
      <c r="U15" s="16" t="s">
        <v>168</v>
      </c>
      <c r="V15" s="20">
        <v>1</v>
      </c>
      <c r="W15" s="20">
        <v>1</v>
      </c>
      <c r="X15" s="20">
        <v>1</v>
      </c>
      <c r="Y15" s="16">
        <v>3</v>
      </c>
      <c r="Z15" s="16">
        <f t="shared" si="4"/>
        <v>6</v>
      </c>
      <c r="AA15" s="20">
        <v>1</v>
      </c>
      <c r="AB15" s="16">
        <f t="shared" si="5"/>
        <v>6</v>
      </c>
      <c r="AC15" s="18" t="str">
        <f t="shared" si="6"/>
        <v>TOLERABLE</v>
      </c>
    </row>
    <row r="16" spans="1:29" s="2" customFormat="1" ht="140" x14ac:dyDescent="0.35">
      <c r="A16" s="121"/>
      <c r="B16" s="16">
        <v>800</v>
      </c>
      <c r="C16" s="16" t="str">
        <f>IFERROR(VLOOKUP(B16,[3]PELIGROS!$B$7:$D$130,2,FALSE),"")</f>
        <v>Ruido debido a máquinas o equipos</v>
      </c>
      <c r="D16" s="16" t="str">
        <f>IFERROR(VLOOKUP(B16,[3]PELIGROS!$B$7:$D$130,3,FALSE),"")</f>
        <v>Exposición continua al ruido, hipoacusia, tensión muscular, estrés, falta de concentración.</v>
      </c>
      <c r="E16" s="16" t="s">
        <v>110</v>
      </c>
      <c r="F16" s="22" t="s">
        <v>105</v>
      </c>
      <c r="G16" s="21" t="s">
        <v>106</v>
      </c>
      <c r="H16" s="16">
        <v>1</v>
      </c>
      <c r="I16" s="21">
        <v>2</v>
      </c>
      <c r="J16" s="21">
        <v>2</v>
      </c>
      <c r="K16" s="16">
        <v>3</v>
      </c>
      <c r="L16" s="16">
        <f t="shared" si="2"/>
        <v>8</v>
      </c>
      <c r="M16" s="16">
        <v>3</v>
      </c>
      <c r="N16" s="16">
        <f t="shared" si="3"/>
        <v>24</v>
      </c>
      <c r="O16" s="18" t="str">
        <f t="shared" si="1"/>
        <v>IMPORTANTE</v>
      </c>
      <c r="P16" s="19" t="s">
        <v>24</v>
      </c>
      <c r="Q16" s="16" t="s">
        <v>77</v>
      </c>
      <c r="R16" s="16" t="s">
        <v>77</v>
      </c>
      <c r="S16" s="16" t="s">
        <v>77</v>
      </c>
      <c r="T16" s="16" t="s">
        <v>165</v>
      </c>
      <c r="U16" s="16" t="s">
        <v>166</v>
      </c>
      <c r="V16" s="20">
        <v>1</v>
      </c>
      <c r="W16" s="20">
        <v>1</v>
      </c>
      <c r="X16" s="20">
        <v>1</v>
      </c>
      <c r="Y16" s="16">
        <v>3</v>
      </c>
      <c r="Z16" s="16">
        <f t="shared" si="4"/>
        <v>6</v>
      </c>
      <c r="AA16" s="20">
        <v>1</v>
      </c>
      <c r="AB16" s="16">
        <f t="shared" si="5"/>
        <v>6</v>
      </c>
      <c r="AC16" s="18" t="str">
        <f t="shared" si="6"/>
        <v>TOLERABLE</v>
      </c>
    </row>
    <row r="17" spans="1:29" s="2" customFormat="1" ht="280" x14ac:dyDescent="0.35">
      <c r="A17" s="89"/>
      <c r="B17" s="16">
        <v>908</v>
      </c>
      <c r="C17" s="16" t="str">
        <f>IFERROR(VLOOKUP(B17,[3]PELIGROS!$B$7:$D$130,2,FALSE),"")</f>
        <v>Virus SARS-CoV-2 (Virus que produce la enfermedad COVID-19)</v>
      </c>
      <c r="D17" s="16" t="str">
        <f>IFERROR(VLOOKUP(B17,[3]PELIGROS!$B$7:$D$130,3,FALSE),"")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7" s="16" t="s">
        <v>103</v>
      </c>
      <c r="F17" s="22" t="s">
        <v>109</v>
      </c>
      <c r="G17" s="21" t="s">
        <v>106</v>
      </c>
      <c r="H17" s="16">
        <v>1</v>
      </c>
      <c r="I17" s="16">
        <v>1</v>
      </c>
      <c r="J17" s="16">
        <v>1</v>
      </c>
      <c r="K17" s="16">
        <v>3</v>
      </c>
      <c r="L17" s="16">
        <f t="shared" ref="L17" si="7">H17+I17+J17+K17</f>
        <v>6</v>
      </c>
      <c r="M17" s="16">
        <v>3</v>
      </c>
      <c r="N17" s="16">
        <f t="shared" ref="N17" si="8">L17*M17</f>
        <v>18</v>
      </c>
      <c r="O17" s="18" t="str">
        <f t="shared" ref="O17" si="9">IF(N17&gt;=25,"INTOLERABLE",IF(N17&gt;=17,"IMPORTANTE",IF(N17&gt;=9,"MODERADO",IF(N17&gt;=5,"TOLERABLE","TRIVIAL"))))</f>
        <v>IMPORTANTE</v>
      </c>
      <c r="P17" s="19" t="s">
        <v>179</v>
      </c>
      <c r="Q17" s="16" t="s">
        <v>77</v>
      </c>
      <c r="R17" s="16" t="s">
        <v>77</v>
      </c>
      <c r="S17" s="16" t="s">
        <v>77</v>
      </c>
      <c r="T17" s="16" t="s">
        <v>137</v>
      </c>
      <c r="U17" s="16" t="s">
        <v>77</v>
      </c>
      <c r="V17" s="16">
        <v>1</v>
      </c>
      <c r="W17" s="16">
        <v>1</v>
      </c>
      <c r="X17" s="16">
        <v>1</v>
      </c>
      <c r="Y17" s="16">
        <v>3</v>
      </c>
      <c r="Z17" s="16">
        <f t="shared" ref="Z17" si="10">V17+W17+X17+Y17</f>
        <v>6</v>
      </c>
      <c r="AA17" s="16">
        <v>2</v>
      </c>
      <c r="AB17" s="16">
        <f t="shared" ref="AB17" si="11">Z17*AA17</f>
        <v>12</v>
      </c>
      <c r="AC17" s="18" t="str">
        <f t="shared" ref="AC17" si="12">IF(AB17&gt;=25,"INTOLERABLE",IF(AB17&gt;=17,"IMPORTANTE",IF(AB17&gt;=9,"MODERADO",IF(AB17&gt;=5,"TOLERABLE","TRIVIAL"))))</f>
        <v>MODERADO</v>
      </c>
    </row>
    <row r="18" spans="1:29" s="2" customFormat="1" ht="116.5" customHeight="1" x14ac:dyDescent="0.35">
      <c r="A18" s="98" t="s">
        <v>30</v>
      </c>
      <c r="B18" s="16">
        <v>102</v>
      </c>
      <c r="C18" s="16" t="str">
        <f>IFERROR(VLOOKUP(B18,[3]PELIGROS!$B$7:$D$130,2,FALSE),"")</f>
        <v>Líquidos/emulsiones en el Suelo</v>
      </c>
      <c r="D18" s="16" t="str">
        <f>IFERROR(VLOOKUP(B18,[3]PELIGROS!$B$7:$D$130,3,FALSE),"")</f>
        <v>Caída al mismo nivel, golpes, resbalones</v>
      </c>
      <c r="E18" s="16" t="s">
        <v>110</v>
      </c>
      <c r="F18" s="17" t="s">
        <v>104</v>
      </c>
      <c r="G18" s="16" t="s">
        <v>93</v>
      </c>
      <c r="H18" s="16">
        <v>1</v>
      </c>
      <c r="I18" s="16">
        <v>1</v>
      </c>
      <c r="J18" s="16">
        <v>2</v>
      </c>
      <c r="K18" s="16">
        <v>3</v>
      </c>
      <c r="L18" s="16">
        <f t="shared" si="2"/>
        <v>7</v>
      </c>
      <c r="M18" s="16">
        <v>1</v>
      </c>
      <c r="N18" s="16">
        <f t="shared" si="3"/>
        <v>7</v>
      </c>
      <c r="O18" s="18" t="str">
        <f t="shared" si="1"/>
        <v>TOLERABLE</v>
      </c>
      <c r="P18" s="19" t="s">
        <v>23</v>
      </c>
      <c r="Q18" s="16" t="s">
        <v>77</v>
      </c>
      <c r="R18" s="16" t="s">
        <v>77</v>
      </c>
      <c r="S18" s="16" t="s">
        <v>77</v>
      </c>
      <c r="T18" s="16" t="s">
        <v>169</v>
      </c>
      <c r="U18" s="16" t="s">
        <v>168</v>
      </c>
      <c r="V18" s="20">
        <v>1</v>
      </c>
      <c r="W18" s="20">
        <v>1</v>
      </c>
      <c r="X18" s="20">
        <v>1</v>
      </c>
      <c r="Y18" s="16">
        <v>3</v>
      </c>
      <c r="Z18" s="16">
        <f t="shared" si="4"/>
        <v>6</v>
      </c>
      <c r="AA18" s="20">
        <v>1</v>
      </c>
      <c r="AB18" s="16">
        <f t="shared" si="5"/>
        <v>6</v>
      </c>
      <c r="AC18" s="18" t="str">
        <f t="shared" si="6"/>
        <v>TOLERABLE</v>
      </c>
    </row>
    <row r="19" spans="1:29" s="2" customFormat="1" ht="108" customHeight="1" x14ac:dyDescent="0.35">
      <c r="A19" s="98"/>
      <c r="B19" s="16">
        <v>105</v>
      </c>
      <c r="C19" s="16" t="str">
        <f>IFERROR(VLOOKUP(B19,[3]PELIGROS!$B$7:$D$130,2,FALSE),"")</f>
        <v>Uso de escaleras portátiles</v>
      </c>
      <c r="D19" s="16" t="str">
        <f>IFERROR(VLOOKUP(B19,[3]PELIGROS!$B$7:$D$130,3,FALSE),"")</f>
        <v>Caídas a distinto nivel, golpes, fracturas, muerte.</v>
      </c>
      <c r="E19" s="16" t="s">
        <v>110</v>
      </c>
      <c r="F19" s="17" t="s">
        <v>111</v>
      </c>
      <c r="G19" s="16" t="s">
        <v>93</v>
      </c>
      <c r="H19" s="16">
        <v>1</v>
      </c>
      <c r="I19" s="16">
        <v>2</v>
      </c>
      <c r="J19" s="16">
        <v>2</v>
      </c>
      <c r="K19" s="16">
        <v>3</v>
      </c>
      <c r="L19" s="16">
        <f t="shared" si="2"/>
        <v>8</v>
      </c>
      <c r="M19" s="16">
        <v>2</v>
      </c>
      <c r="N19" s="16">
        <f t="shared" si="3"/>
        <v>16</v>
      </c>
      <c r="O19" s="18" t="str">
        <f t="shared" si="1"/>
        <v>MODERADO</v>
      </c>
      <c r="P19" s="19" t="s">
        <v>23</v>
      </c>
      <c r="Q19" s="16" t="s">
        <v>77</v>
      </c>
      <c r="R19" s="16" t="s">
        <v>77</v>
      </c>
      <c r="S19" s="16" t="s">
        <v>77</v>
      </c>
      <c r="T19" s="16" t="s">
        <v>141</v>
      </c>
      <c r="U19" s="16" t="s">
        <v>116</v>
      </c>
      <c r="V19" s="16">
        <v>1</v>
      </c>
      <c r="W19" s="16">
        <v>1</v>
      </c>
      <c r="X19" s="16">
        <v>1</v>
      </c>
      <c r="Y19" s="16">
        <v>3</v>
      </c>
      <c r="Z19" s="16">
        <f t="shared" si="4"/>
        <v>6</v>
      </c>
      <c r="AA19" s="16">
        <v>1</v>
      </c>
      <c r="AB19" s="16">
        <f t="shared" si="5"/>
        <v>6</v>
      </c>
      <c r="AC19" s="18" t="str">
        <f t="shared" si="6"/>
        <v>TOLERABLE</v>
      </c>
    </row>
    <row r="20" spans="1:29" s="2" customFormat="1" ht="100" x14ac:dyDescent="0.35">
      <c r="A20" s="98"/>
      <c r="B20" s="16">
        <v>112</v>
      </c>
      <c r="C20" s="16" t="str">
        <f>IFERROR(VLOOKUP(B20,[3]PELIGROS!$B$7:$D$130,2,FALSE),"")</f>
        <v>Elementos apilados inadecuadamente</v>
      </c>
      <c r="D20" s="16" t="str">
        <f>IFERROR(VLOOKUP(B20,[3]PELIGROS!$B$7:$D$130,3,FALSE),"")</f>
        <v>Caída de objetos, golpes, contusiones.</v>
      </c>
      <c r="E20" s="16" t="s">
        <v>110</v>
      </c>
      <c r="F20" s="17" t="s">
        <v>104</v>
      </c>
      <c r="G20" s="16" t="s">
        <v>93</v>
      </c>
      <c r="H20" s="16">
        <v>1</v>
      </c>
      <c r="I20" s="16">
        <v>2</v>
      </c>
      <c r="J20" s="16">
        <v>2</v>
      </c>
      <c r="K20" s="16">
        <v>3</v>
      </c>
      <c r="L20" s="16">
        <f t="shared" si="2"/>
        <v>8</v>
      </c>
      <c r="M20" s="16">
        <v>2</v>
      </c>
      <c r="N20" s="16">
        <f t="shared" si="3"/>
        <v>16</v>
      </c>
      <c r="O20" s="18" t="str">
        <f t="shared" si="1"/>
        <v>MODERADO</v>
      </c>
      <c r="P20" s="19" t="s">
        <v>23</v>
      </c>
      <c r="Q20" s="16" t="s">
        <v>77</v>
      </c>
      <c r="R20" s="16" t="s">
        <v>77</v>
      </c>
      <c r="S20" s="16" t="s">
        <v>77</v>
      </c>
      <c r="T20" s="16" t="s">
        <v>141</v>
      </c>
      <c r="U20" s="16" t="s">
        <v>157</v>
      </c>
      <c r="V20" s="16">
        <v>1</v>
      </c>
      <c r="W20" s="16">
        <v>1</v>
      </c>
      <c r="X20" s="16">
        <v>1</v>
      </c>
      <c r="Y20" s="16">
        <v>3</v>
      </c>
      <c r="Z20" s="16">
        <f t="shared" si="4"/>
        <v>6</v>
      </c>
      <c r="AA20" s="16">
        <v>1</v>
      </c>
      <c r="AB20" s="16">
        <f t="shared" si="5"/>
        <v>6</v>
      </c>
      <c r="AC20" s="18" t="str">
        <f t="shared" si="6"/>
        <v>TOLERABLE</v>
      </c>
    </row>
    <row r="21" spans="1:29" s="2" customFormat="1" ht="140" x14ac:dyDescent="0.35">
      <c r="A21" s="98"/>
      <c r="B21" s="16">
        <v>800</v>
      </c>
      <c r="C21" s="16" t="str">
        <f>IFERROR(VLOOKUP(B21,[3]PELIGROS!$B$7:$D$130,2,FALSE),"")</f>
        <v>Ruido debido a máquinas o equipos</v>
      </c>
      <c r="D21" s="16" t="str">
        <f>IFERROR(VLOOKUP(B21,[3]PELIGROS!$B$7:$D$130,3,FALSE),"")</f>
        <v>Exposición continua al ruido, hipoacusia, tensión muscular, estrés, falta de concentración.</v>
      </c>
      <c r="E21" s="16" t="s">
        <v>103</v>
      </c>
      <c r="F21" s="22" t="s">
        <v>105</v>
      </c>
      <c r="G21" s="21" t="s">
        <v>106</v>
      </c>
      <c r="H21" s="16">
        <v>1</v>
      </c>
      <c r="I21" s="21">
        <v>2</v>
      </c>
      <c r="J21" s="21">
        <v>2</v>
      </c>
      <c r="K21" s="16">
        <v>3</v>
      </c>
      <c r="L21" s="16">
        <f t="shared" si="2"/>
        <v>8</v>
      </c>
      <c r="M21" s="16">
        <v>3</v>
      </c>
      <c r="N21" s="16">
        <f t="shared" si="3"/>
        <v>24</v>
      </c>
      <c r="O21" s="18" t="str">
        <f t="shared" si="1"/>
        <v>IMPORTANTE</v>
      </c>
      <c r="P21" s="19" t="s">
        <v>24</v>
      </c>
      <c r="Q21" s="16" t="s">
        <v>77</v>
      </c>
      <c r="R21" s="16" t="s">
        <v>77</v>
      </c>
      <c r="S21" s="16" t="s">
        <v>77</v>
      </c>
      <c r="T21" s="16" t="s">
        <v>165</v>
      </c>
      <c r="U21" s="16" t="s">
        <v>166</v>
      </c>
      <c r="V21" s="20">
        <v>1</v>
      </c>
      <c r="W21" s="20">
        <v>1</v>
      </c>
      <c r="X21" s="20">
        <v>1</v>
      </c>
      <c r="Y21" s="16">
        <v>3</v>
      </c>
      <c r="Z21" s="16">
        <f t="shared" si="4"/>
        <v>6</v>
      </c>
      <c r="AA21" s="20">
        <v>1</v>
      </c>
      <c r="AB21" s="16">
        <f t="shared" si="5"/>
        <v>6</v>
      </c>
      <c r="AC21" s="18" t="str">
        <f t="shared" si="6"/>
        <v>TOLERABLE</v>
      </c>
    </row>
    <row r="22" spans="1:29" s="2" customFormat="1" ht="280" x14ac:dyDescent="0.35">
      <c r="A22" s="98"/>
      <c r="B22" s="16">
        <v>908</v>
      </c>
      <c r="C22" s="16" t="str">
        <f>IFERROR(VLOOKUP(B22,[3]PELIGROS!$B$7:$D$130,2,FALSE),"")</f>
        <v>Virus SARS-CoV-2 (Virus que produce la enfermedad COVID-19)</v>
      </c>
      <c r="D22" s="16" t="str">
        <f>IFERROR(VLOOKUP(B22,[3]PELIGROS!$B$7:$D$130,3,FALSE),"")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2" s="16" t="s">
        <v>103</v>
      </c>
      <c r="F22" s="22" t="s">
        <v>109</v>
      </c>
      <c r="G22" s="21" t="s">
        <v>106</v>
      </c>
      <c r="H22" s="16">
        <v>1</v>
      </c>
      <c r="I22" s="16">
        <v>1</v>
      </c>
      <c r="J22" s="16">
        <v>1</v>
      </c>
      <c r="K22" s="16">
        <v>3</v>
      </c>
      <c r="L22" s="16">
        <f t="shared" ref="L22" si="13">H22+I22+J22+K22</f>
        <v>6</v>
      </c>
      <c r="M22" s="16">
        <v>3</v>
      </c>
      <c r="N22" s="16">
        <f t="shared" ref="N22" si="14">L22*M22</f>
        <v>18</v>
      </c>
      <c r="O22" s="18" t="str">
        <f t="shared" ref="O22" si="15">IF(N22&gt;=25,"INTOLERABLE",IF(N22&gt;=17,"IMPORTANTE",IF(N22&gt;=9,"MODERADO",IF(N22&gt;=5,"TOLERABLE","TRIVIAL"))))</f>
        <v>IMPORTANTE</v>
      </c>
      <c r="P22" s="19" t="s">
        <v>179</v>
      </c>
      <c r="Q22" s="16" t="s">
        <v>77</v>
      </c>
      <c r="R22" s="16" t="s">
        <v>77</v>
      </c>
      <c r="S22" s="16" t="s">
        <v>77</v>
      </c>
      <c r="T22" s="16" t="s">
        <v>137</v>
      </c>
      <c r="U22" s="16" t="s">
        <v>77</v>
      </c>
      <c r="V22" s="16">
        <v>1</v>
      </c>
      <c r="W22" s="16">
        <v>1</v>
      </c>
      <c r="X22" s="16">
        <v>1</v>
      </c>
      <c r="Y22" s="16">
        <v>3</v>
      </c>
      <c r="Z22" s="16">
        <f t="shared" ref="Z22" si="16">V22+W22+X22+Y22</f>
        <v>6</v>
      </c>
      <c r="AA22" s="16">
        <v>2</v>
      </c>
      <c r="AB22" s="16">
        <f t="shared" ref="AB22" si="17">Z22*AA22</f>
        <v>12</v>
      </c>
      <c r="AC22" s="18" t="str">
        <f t="shared" ref="AC22" si="18">IF(AB22&gt;=25,"INTOLERABLE",IF(AB22&gt;=17,"IMPORTANTE",IF(AB22&gt;=9,"MODERADO",IF(AB22&gt;=5,"TOLERABLE","TRIVIAL"))))</f>
        <v>MODERADO</v>
      </c>
    </row>
    <row r="23" spans="1:29" s="2" customFormat="1" ht="140" x14ac:dyDescent="0.35">
      <c r="A23" s="98"/>
      <c r="B23" s="16">
        <v>1002</v>
      </c>
      <c r="C23" s="16" t="str">
        <f>IFERROR(VLOOKUP(B23,[3]PELIGROS!$B$7:$D$130,2,FALSE),"")</f>
        <v>Objetos pesados</v>
      </c>
      <c r="D23" s="16" t="str">
        <f>IFERROR(VLOOKUP(B23,[3]PELIGROS!$B$7:$D$130,3,FALSE),"")</f>
        <v>Carga o movimiento de materiales o equipos, sobreesfuerzo, lesiones musculares, hernias</v>
      </c>
      <c r="E23" s="16" t="s">
        <v>110</v>
      </c>
      <c r="F23" s="17" t="s">
        <v>107</v>
      </c>
      <c r="G23" s="16" t="s">
        <v>93</v>
      </c>
      <c r="H23" s="16">
        <v>1</v>
      </c>
      <c r="I23" s="16">
        <v>2</v>
      </c>
      <c r="J23" s="16">
        <v>2</v>
      </c>
      <c r="K23" s="16">
        <v>3</v>
      </c>
      <c r="L23" s="16">
        <f t="shared" si="2"/>
        <v>8</v>
      </c>
      <c r="M23" s="16">
        <v>3</v>
      </c>
      <c r="N23" s="16">
        <f t="shared" si="3"/>
        <v>24</v>
      </c>
      <c r="O23" s="18" t="str">
        <f t="shared" si="1"/>
        <v>IMPORTANTE</v>
      </c>
      <c r="P23" s="19" t="s">
        <v>25</v>
      </c>
      <c r="Q23" s="16" t="s">
        <v>77</v>
      </c>
      <c r="R23" s="16" t="s">
        <v>77</v>
      </c>
      <c r="S23" s="16" t="s">
        <v>26</v>
      </c>
      <c r="T23" s="16" t="s">
        <v>175</v>
      </c>
      <c r="U23" s="16" t="s">
        <v>77</v>
      </c>
      <c r="V23" s="20">
        <v>1</v>
      </c>
      <c r="W23" s="20">
        <v>1</v>
      </c>
      <c r="X23" s="20">
        <v>1</v>
      </c>
      <c r="Y23" s="16">
        <v>3</v>
      </c>
      <c r="Z23" s="16">
        <f t="shared" si="4"/>
        <v>6</v>
      </c>
      <c r="AA23" s="20">
        <v>1</v>
      </c>
      <c r="AB23" s="16">
        <f t="shared" si="5"/>
        <v>6</v>
      </c>
      <c r="AC23" s="18" t="str">
        <f t="shared" si="6"/>
        <v>TOLERABLE</v>
      </c>
    </row>
    <row r="24" spans="1:29" s="2" customFormat="1" ht="141" customHeight="1" x14ac:dyDescent="0.35">
      <c r="A24" s="98"/>
      <c r="B24" s="16">
        <v>1110</v>
      </c>
      <c r="C24" s="16" t="str">
        <f>IFERROR(VLOOKUP(B24,[3]PELIGROS!$B$7:$D$130,2,FALSE),"")</f>
        <v>Horario de trabajo nocturno</v>
      </c>
      <c r="D24" s="16" t="str">
        <f>IFERROR(VLOOKUP(B24,[3]PELIGROS!$B$7:$D$130,3,FALSE),"")</f>
        <v>Sueño, perdida de la concentración, desvelos, fatiga</v>
      </c>
      <c r="E24" s="16" t="s">
        <v>103</v>
      </c>
      <c r="F24" s="17" t="s">
        <v>107</v>
      </c>
      <c r="G24" s="16" t="s">
        <v>106</v>
      </c>
      <c r="H24" s="16">
        <v>1</v>
      </c>
      <c r="I24" s="16">
        <v>2</v>
      </c>
      <c r="J24" s="16">
        <v>2</v>
      </c>
      <c r="K24" s="16">
        <v>3</v>
      </c>
      <c r="L24" s="16">
        <f t="shared" si="2"/>
        <v>8</v>
      </c>
      <c r="M24" s="16">
        <v>3</v>
      </c>
      <c r="N24" s="16">
        <f t="shared" si="3"/>
        <v>24</v>
      </c>
      <c r="O24" s="18" t="str">
        <f t="shared" si="1"/>
        <v>IMPORTANTE</v>
      </c>
      <c r="P24" s="19" t="s">
        <v>27</v>
      </c>
      <c r="Q24" s="16" t="s">
        <v>77</v>
      </c>
      <c r="R24" s="16" t="s">
        <v>77</v>
      </c>
      <c r="S24" s="16" t="s">
        <v>77</v>
      </c>
      <c r="T24" s="16" t="s">
        <v>170</v>
      </c>
      <c r="U24" s="16" t="s">
        <v>77</v>
      </c>
      <c r="V24" s="16">
        <v>1</v>
      </c>
      <c r="W24" s="16">
        <v>1</v>
      </c>
      <c r="X24" s="16">
        <v>1</v>
      </c>
      <c r="Y24" s="16">
        <v>3</v>
      </c>
      <c r="Z24" s="16">
        <f t="shared" si="4"/>
        <v>6</v>
      </c>
      <c r="AA24" s="16">
        <v>2</v>
      </c>
      <c r="AB24" s="16">
        <f t="shared" si="5"/>
        <v>12</v>
      </c>
      <c r="AC24" s="18" t="str">
        <f t="shared" si="6"/>
        <v>MODERADO</v>
      </c>
    </row>
    <row r="25" spans="1:29" s="2" customFormat="1" ht="122.15" customHeight="1" x14ac:dyDescent="0.35">
      <c r="A25" s="98"/>
      <c r="B25" s="16">
        <v>1200</v>
      </c>
      <c r="C25" s="16" t="str">
        <f>IFERROR(VLOOKUP(B25,[3]PELIGROS!$B$7:$D$130,2,FALSE),"")</f>
        <v>Lluvia intensa</v>
      </c>
      <c r="D25" s="16" t="str">
        <f>IFERROR(VLOOKUP(B25,[3]PELIGROS!$B$7:$D$130,3,FALSE),"")</f>
        <v>Inundación, resbalones, colisión, resfríos.</v>
      </c>
      <c r="E25" s="16" t="s">
        <v>110</v>
      </c>
      <c r="F25" s="17" t="s">
        <v>92</v>
      </c>
      <c r="G25" s="16" t="s">
        <v>93</v>
      </c>
      <c r="H25" s="16">
        <v>1</v>
      </c>
      <c r="I25" s="16">
        <v>2</v>
      </c>
      <c r="J25" s="16">
        <v>2</v>
      </c>
      <c r="K25" s="16">
        <v>1</v>
      </c>
      <c r="L25" s="16">
        <f t="shared" si="2"/>
        <v>6</v>
      </c>
      <c r="M25" s="16">
        <v>1</v>
      </c>
      <c r="N25" s="16">
        <f t="shared" si="3"/>
        <v>6</v>
      </c>
      <c r="O25" s="18" t="str">
        <f t="shared" si="1"/>
        <v>TOLERABLE</v>
      </c>
      <c r="P25" s="19" t="s">
        <v>23</v>
      </c>
      <c r="Q25" s="16" t="s">
        <v>77</v>
      </c>
      <c r="R25" s="16" t="s">
        <v>77</v>
      </c>
      <c r="S25" s="16" t="s">
        <v>77</v>
      </c>
      <c r="T25" s="20" t="s">
        <v>159</v>
      </c>
      <c r="U25" s="20" t="s">
        <v>160</v>
      </c>
      <c r="V25" s="20">
        <v>1</v>
      </c>
      <c r="W25" s="20">
        <v>1</v>
      </c>
      <c r="X25" s="20">
        <v>1</v>
      </c>
      <c r="Y25" s="16">
        <v>2</v>
      </c>
      <c r="Z25" s="16">
        <f t="shared" si="4"/>
        <v>5</v>
      </c>
      <c r="AA25" s="20">
        <v>1</v>
      </c>
      <c r="AB25" s="16">
        <f t="shared" si="5"/>
        <v>5</v>
      </c>
      <c r="AC25" s="18" t="str">
        <f t="shared" si="6"/>
        <v>TOLERABLE</v>
      </c>
    </row>
    <row r="26" spans="1:29" s="2" customFormat="1" ht="100" x14ac:dyDescent="0.35">
      <c r="A26" s="98" t="s">
        <v>119</v>
      </c>
      <c r="B26" s="16">
        <v>102</v>
      </c>
      <c r="C26" s="16" t="str">
        <f>IFERROR(VLOOKUP(B26,[3]PELIGROS!$B$7:$D$130,2,FALSE),"")</f>
        <v>Líquidos/emulsiones en el Suelo</v>
      </c>
      <c r="D26" s="16" t="str">
        <f>IFERROR(VLOOKUP(B26,[3]PELIGROS!$B$7:$D$130,3,FALSE),"")</f>
        <v>Caída al mismo nivel, golpes, resbalones</v>
      </c>
      <c r="E26" s="16" t="s">
        <v>110</v>
      </c>
      <c r="F26" s="17" t="s">
        <v>104</v>
      </c>
      <c r="G26" s="16" t="s">
        <v>93</v>
      </c>
      <c r="H26" s="16">
        <v>1</v>
      </c>
      <c r="I26" s="16">
        <v>1</v>
      </c>
      <c r="J26" s="16">
        <v>2</v>
      </c>
      <c r="K26" s="16">
        <v>3</v>
      </c>
      <c r="L26" s="16">
        <f t="shared" si="2"/>
        <v>7</v>
      </c>
      <c r="M26" s="16">
        <v>1</v>
      </c>
      <c r="N26" s="16">
        <f t="shared" si="3"/>
        <v>7</v>
      </c>
      <c r="O26" s="18" t="str">
        <f t="shared" si="1"/>
        <v>TOLERABLE</v>
      </c>
      <c r="P26" s="19" t="s">
        <v>23</v>
      </c>
      <c r="Q26" s="16" t="s">
        <v>77</v>
      </c>
      <c r="R26" s="16" t="s">
        <v>77</v>
      </c>
      <c r="S26" s="16" t="s">
        <v>77</v>
      </c>
      <c r="T26" s="16" t="s">
        <v>169</v>
      </c>
      <c r="U26" s="16" t="s">
        <v>168</v>
      </c>
      <c r="V26" s="20">
        <v>1</v>
      </c>
      <c r="W26" s="20">
        <v>1</v>
      </c>
      <c r="X26" s="20">
        <v>1</v>
      </c>
      <c r="Y26" s="16">
        <v>3</v>
      </c>
      <c r="Z26" s="16">
        <f t="shared" si="4"/>
        <v>6</v>
      </c>
      <c r="AA26" s="20">
        <v>1</v>
      </c>
      <c r="AB26" s="16">
        <f t="shared" si="5"/>
        <v>6</v>
      </c>
      <c r="AC26" s="18" t="str">
        <f t="shared" si="6"/>
        <v>TOLERABLE</v>
      </c>
    </row>
    <row r="27" spans="1:29" s="2" customFormat="1" ht="280" x14ac:dyDescent="0.35">
      <c r="A27" s="98"/>
      <c r="B27" s="16">
        <v>908</v>
      </c>
      <c r="C27" s="16" t="str">
        <f>IFERROR(VLOOKUP(B27,[3]PELIGROS!$B$7:$D$130,2,FALSE),"")</f>
        <v>Virus SARS-CoV-2 (Virus que produce la enfermedad COVID-19)</v>
      </c>
      <c r="D27" s="16" t="str">
        <f>IFERROR(VLOOKUP(B27,[3]PELIGROS!$B$7:$D$130,3,FALSE),"")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16" t="s">
        <v>103</v>
      </c>
      <c r="F27" s="22" t="s">
        <v>109</v>
      </c>
      <c r="G27" s="21" t="s">
        <v>106</v>
      </c>
      <c r="H27" s="16">
        <v>1</v>
      </c>
      <c r="I27" s="16">
        <v>1</v>
      </c>
      <c r="J27" s="16">
        <v>1</v>
      </c>
      <c r="K27" s="16">
        <v>3</v>
      </c>
      <c r="L27" s="16">
        <f t="shared" ref="L27" si="19">H27+I27+J27+K27</f>
        <v>6</v>
      </c>
      <c r="M27" s="16">
        <v>3</v>
      </c>
      <c r="N27" s="16">
        <f t="shared" ref="N27" si="20">L27*M27</f>
        <v>18</v>
      </c>
      <c r="O27" s="18" t="str">
        <f t="shared" ref="O27" si="21">IF(N27&gt;=25,"INTOLERABLE",IF(N27&gt;=17,"IMPORTANTE",IF(N27&gt;=9,"MODERADO",IF(N27&gt;=5,"TOLERABLE","TRIVIAL"))))</f>
        <v>IMPORTANTE</v>
      </c>
      <c r="P27" s="19" t="s">
        <v>179</v>
      </c>
      <c r="Q27" s="16" t="s">
        <v>77</v>
      </c>
      <c r="R27" s="16" t="s">
        <v>77</v>
      </c>
      <c r="S27" s="16" t="s">
        <v>77</v>
      </c>
      <c r="T27" s="16" t="s">
        <v>137</v>
      </c>
      <c r="U27" s="16" t="s">
        <v>77</v>
      </c>
      <c r="V27" s="16">
        <v>1</v>
      </c>
      <c r="W27" s="16">
        <v>1</v>
      </c>
      <c r="X27" s="16">
        <v>1</v>
      </c>
      <c r="Y27" s="16">
        <v>3</v>
      </c>
      <c r="Z27" s="16">
        <f t="shared" ref="Z27" si="22">V27+W27+X27+Y27</f>
        <v>6</v>
      </c>
      <c r="AA27" s="16">
        <v>2</v>
      </c>
      <c r="AB27" s="16">
        <f t="shared" ref="AB27" si="23">Z27*AA27</f>
        <v>12</v>
      </c>
      <c r="AC27" s="18" t="str">
        <f t="shared" ref="AC27" si="24">IF(AB27&gt;=25,"INTOLERABLE",IF(AB27&gt;=17,"IMPORTANTE",IF(AB27&gt;=9,"MODERADO",IF(AB27&gt;=5,"TOLERABLE","TRIVIAL"))))</f>
        <v>MODERADO</v>
      </c>
    </row>
    <row r="28" spans="1:29" s="2" customFormat="1" ht="145.5" customHeight="1" x14ac:dyDescent="0.35">
      <c r="A28" s="98"/>
      <c r="B28" s="16"/>
      <c r="C28" s="16" t="s">
        <v>120</v>
      </c>
      <c r="D28" s="16" t="s">
        <v>121</v>
      </c>
      <c r="E28" s="16" t="s">
        <v>103</v>
      </c>
      <c r="F28" s="22" t="s">
        <v>105</v>
      </c>
      <c r="G28" s="21" t="s">
        <v>106</v>
      </c>
      <c r="H28" s="16">
        <v>1</v>
      </c>
      <c r="I28" s="16">
        <v>2</v>
      </c>
      <c r="J28" s="16">
        <v>2</v>
      </c>
      <c r="K28" s="16">
        <v>2</v>
      </c>
      <c r="L28" s="16">
        <f t="shared" si="2"/>
        <v>7</v>
      </c>
      <c r="M28" s="16">
        <v>3</v>
      </c>
      <c r="N28" s="16">
        <f t="shared" si="3"/>
        <v>21</v>
      </c>
      <c r="O28" s="18" t="str">
        <f t="shared" si="1"/>
        <v>IMPORTANTE</v>
      </c>
      <c r="P28" s="19" t="s">
        <v>24</v>
      </c>
      <c r="Q28" s="16" t="s">
        <v>77</v>
      </c>
      <c r="R28" s="16" t="s">
        <v>77</v>
      </c>
      <c r="S28" s="16" t="s">
        <v>77</v>
      </c>
      <c r="T28" s="16" t="s">
        <v>165</v>
      </c>
      <c r="U28" s="16" t="s">
        <v>166</v>
      </c>
      <c r="V28" s="16">
        <v>1</v>
      </c>
      <c r="W28" s="16">
        <v>1</v>
      </c>
      <c r="X28" s="16">
        <v>1</v>
      </c>
      <c r="Y28" s="16">
        <v>3</v>
      </c>
      <c r="Z28" s="16">
        <f t="shared" si="4"/>
        <v>6</v>
      </c>
      <c r="AA28" s="16">
        <v>1</v>
      </c>
      <c r="AB28" s="16">
        <f t="shared" si="5"/>
        <v>6</v>
      </c>
      <c r="AC28" s="18" t="str">
        <f t="shared" si="6"/>
        <v>TOLERABLE</v>
      </c>
    </row>
    <row r="29" spans="1:29" s="2" customFormat="1" ht="145.5" customHeight="1" x14ac:dyDescent="0.35">
      <c r="A29" s="98"/>
      <c r="B29" s="16">
        <v>1010</v>
      </c>
      <c r="C29" s="16" t="str">
        <f>IFERROR(VLOOKUP(B29,[3]PELIGROS!$B$7:$D$130,2,FALSE),"")</f>
        <v>Trabajos de Pie</v>
      </c>
      <c r="D29" s="16" t="str">
        <f>IFERROR(VLOOKUP(B29,[3]PELIGROS!$B$7:$D$130,3,FALSE),"")</f>
        <v xml:space="preserve">Trabajos de pie con tiempo prolongados, fatiga y tensión muscular, várices, daños en los tendones y ligamentos </v>
      </c>
      <c r="E29" s="16" t="s">
        <v>103</v>
      </c>
      <c r="F29" s="17" t="s">
        <v>107</v>
      </c>
      <c r="G29" s="16" t="s">
        <v>106</v>
      </c>
      <c r="H29" s="16">
        <v>1</v>
      </c>
      <c r="I29" s="16">
        <v>2</v>
      </c>
      <c r="J29" s="16">
        <v>2</v>
      </c>
      <c r="K29" s="16">
        <v>3</v>
      </c>
      <c r="L29" s="16">
        <f t="shared" si="2"/>
        <v>8</v>
      </c>
      <c r="M29" s="16">
        <v>2</v>
      </c>
      <c r="N29" s="16">
        <f t="shared" si="3"/>
        <v>16</v>
      </c>
      <c r="O29" s="18" t="str">
        <f t="shared" si="1"/>
        <v>MODERADO</v>
      </c>
      <c r="P29" s="19" t="s">
        <v>25</v>
      </c>
      <c r="Q29" s="16" t="s">
        <v>77</v>
      </c>
      <c r="R29" s="16" t="s">
        <v>77</v>
      </c>
      <c r="S29" s="16" t="s">
        <v>77</v>
      </c>
      <c r="T29" s="16" t="s">
        <v>153</v>
      </c>
      <c r="U29" s="16" t="s">
        <v>77</v>
      </c>
      <c r="V29" s="20">
        <v>1</v>
      </c>
      <c r="W29" s="20">
        <v>1</v>
      </c>
      <c r="X29" s="20">
        <v>1</v>
      </c>
      <c r="Y29" s="16">
        <v>3</v>
      </c>
      <c r="Z29" s="16">
        <f t="shared" si="4"/>
        <v>6</v>
      </c>
      <c r="AA29" s="20">
        <v>1</v>
      </c>
      <c r="AB29" s="16">
        <f t="shared" si="5"/>
        <v>6</v>
      </c>
      <c r="AC29" s="18" t="str">
        <f t="shared" si="6"/>
        <v>TOLERABLE</v>
      </c>
    </row>
    <row r="30" spans="1:29" s="2" customFormat="1" ht="142.5" customHeight="1" x14ac:dyDescent="0.35">
      <c r="A30" s="98"/>
      <c r="B30" s="16">
        <v>1110</v>
      </c>
      <c r="C30" s="16" t="str">
        <f>IFERROR(VLOOKUP(B30,[3]PELIGROS!$B$7:$D$130,2,FALSE),"")</f>
        <v>Horario de trabajo nocturno</v>
      </c>
      <c r="D30" s="16" t="str">
        <f>IFERROR(VLOOKUP(B30,[3]PELIGROS!$B$7:$D$130,3,FALSE),"")</f>
        <v>Sueño, perdida de la concentración, desvelos, fatiga</v>
      </c>
      <c r="E30" s="16" t="s">
        <v>103</v>
      </c>
      <c r="F30" s="17" t="s">
        <v>107</v>
      </c>
      <c r="G30" s="16" t="s">
        <v>106</v>
      </c>
      <c r="H30" s="16">
        <v>1</v>
      </c>
      <c r="I30" s="16">
        <v>2</v>
      </c>
      <c r="J30" s="16">
        <v>2</v>
      </c>
      <c r="K30" s="16">
        <v>3</v>
      </c>
      <c r="L30" s="16">
        <f t="shared" si="2"/>
        <v>8</v>
      </c>
      <c r="M30" s="16">
        <v>3</v>
      </c>
      <c r="N30" s="16">
        <f t="shared" si="3"/>
        <v>24</v>
      </c>
      <c r="O30" s="18" t="str">
        <f t="shared" si="1"/>
        <v>IMPORTANTE</v>
      </c>
      <c r="P30" s="19" t="s">
        <v>27</v>
      </c>
      <c r="Q30" s="16" t="s">
        <v>77</v>
      </c>
      <c r="R30" s="16" t="s">
        <v>77</v>
      </c>
      <c r="S30" s="16" t="s">
        <v>77</v>
      </c>
      <c r="T30" s="16" t="s">
        <v>170</v>
      </c>
      <c r="U30" s="16" t="s">
        <v>77</v>
      </c>
      <c r="V30" s="16">
        <v>1</v>
      </c>
      <c r="W30" s="16">
        <v>1</v>
      </c>
      <c r="X30" s="16">
        <v>1</v>
      </c>
      <c r="Y30" s="16">
        <v>3</v>
      </c>
      <c r="Z30" s="16">
        <f t="shared" si="4"/>
        <v>6</v>
      </c>
      <c r="AA30" s="16">
        <v>2</v>
      </c>
      <c r="AB30" s="16">
        <f t="shared" si="5"/>
        <v>12</v>
      </c>
      <c r="AC30" s="18" t="str">
        <f t="shared" si="6"/>
        <v>MODERADO</v>
      </c>
    </row>
    <row r="31" spans="1:29" s="2" customFormat="1" ht="135" customHeight="1" x14ac:dyDescent="0.35">
      <c r="A31" s="98"/>
      <c r="B31" s="16">
        <v>1200</v>
      </c>
      <c r="C31" s="16" t="str">
        <f>IFERROR(VLOOKUP(B31,[3]PELIGROS!$B$7:$D$130,2,FALSE),"")</f>
        <v>Lluvia intensa</v>
      </c>
      <c r="D31" s="16" t="str">
        <f>IFERROR(VLOOKUP(B31,[3]PELIGROS!$B$7:$D$130,3,FALSE),"")</f>
        <v>Inundación, resbalones, colisión, resfríos.</v>
      </c>
      <c r="E31" s="16" t="s">
        <v>110</v>
      </c>
      <c r="F31" s="17" t="s">
        <v>92</v>
      </c>
      <c r="G31" s="16" t="s">
        <v>93</v>
      </c>
      <c r="H31" s="16">
        <v>1</v>
      </c>
      <c r="I31" s="16">
        <v>2</v>
      </c>
      <c r="J31" s="16">
        <v>2</v>
      </c>
      <c r="K31" s="16">
        <v>1</v>
      </c>
      <c r="L31" s="16">
        <f t="shared" si="2"/>
        <v>6</v>
      </c>
      <c r="M31" s="16">
        <v>1</v>
      </c>
      <c r="N31" s="16">
        <f t="shared" si="3"/>
        <v>6</v>
      </c>
      <c r="O31" s="18" t="str">
        <f t="shared" si="1"/>
        <v>TOLERABLE</v>
      </c>
      <c r="P31" s="19" t="s">
        <v>23</v>
      </c>
      <c r="Q31" s="16" t="s">
        <v>77</v>
      </c>
      <c r="R31" s="16" t="s">
        <v>77</v>
      </c>
      <c r="S31" s="16" t="s">
        <v>77</v>
      </c>
      <c r="T31" s="20" t="s">
        <v>159</v>
      </c>
      <c r="U31" s="20" t="s">
        <v>160</v>
      </c>
      <c r="V31" s="20">
        <v>1</v>
      </c>
      <c r="W31" s="20">
        <v>1</v>
      </c>
      <c r="X31" s="20">
        <v>1</v>
      </c>
      <c r="Y31" s="16">
        <v>2</v>
      </c>
      <c r="Z31" s="16">
        <f t="shared" si="4"/>
        <v>5</v>
      </c>
      <c r="AA31" s="20">
        <v>1</v>
      </c>
      <c r="AB31" s="16">
        <f t="shared" si="5"/>
        <v>5</v>
      </c>
      <c r="AC31" s="18" t="str">
        <f t="shared" si="6"/>
        <v>TOLERABLE</v>
      </c>
    </row>
    <row r="32" spans="1:29" s="2" customFormat="1" ht="126" customHeight="1" x14ac:dyDescent="0.35">
      <c r="A32" s="118" t="s">
        <v>118</v>
      </c>
      <c r="B32" s="16">
        <v>102</v>
      </c>
      <c r="C32" s="16" t="str">
        <f>IFERROR(VLOOKUP(B32,[3]PELIGROS!$B$7:$D$130,2,FALSE),"")</f>
        <v>Líquidos/emulsiones en el Suelo</v>
      </c>
      <c r="D32" s="16" t="str">
        <f>IFERROR(VLOOKUP(B32,[3]PELIGROS!$B$7:$D$130,3,FALSE),"")</f>
        <v>Caída al mismo nivel, golpes, resbalones</v>
      </c>
      <c r="E32" s="16" t="s">
        <v>110</v>
      </c>
      <c r="F32" s="17" t="s">
        <v>104</v>
      </c>
      <c r="G32" s="16" t="s">
        <v>93</v>
      </c>
      <c r="H32" s="16">
        <v>1</v>
      </c>
      <c r="I32" s="16">
        <v>1</v>
      </c>
      <c r="J32" s="16">
        <v>2</v>
      </c>
      <c r="K32" s="16">
        <v>2</v>
      </c>
      <c r="L32" s="16">
        <f t="shared" si="2"/>
        <v>6</v>
      </c>
      <c r="M32" s="16">
        <v>1</v>
      </c>
      <c r="N32" s="16">
        <f t="shared" si="3"/>
        <v>6</v>
      </c>
      <c r="O32" s="18" t="str">
        <f t="shared" si="1"/>
        <v>TOLERABLE</v>
      </c>
      <c r="P32" s="19" t="s">
        <v>23</v>
      </c>
      <c r="Q32" s="16" t="s">
        <v>77</v>
      </c>
      <c r="R32" s="16" t="s">
        <v>77</v>
      </c>
      <c r="S32" s="16" t="s">
        <v>77</v>
      </c>
      <c r="T32" s="16" t="s">
        <v>169</v>
      </c>
      <c r="U32" s="16" t="s">
        <v>168</v>
      </c>
      <c r="V32" s="20">
        <v>1</v>
      </c>
      <c r="W32" s="20">
        <v>1</v>
      </c>
      <c r="X32" s="20">
        <v>1</v>
      </c>
      <c r="Y32" s="20">
        <v>2</v>
      </c>
      <c r="Z32" s="16">
        <f t="shared" si="4"/>
        <v>5</v>
      </c>
      <c r="AA32" s="20">
        <v>1</v>
      </c>
      <c r="AB32" s="16">
        <f t="shared" si="5"/>
        <v>5</v>
      </c>
      <c r="AC32" s="18" t="str">
        <f t="shared" si="6"/>
        <v>TOLERABLE</v>
      </c>
    </row>
    <row r="33" spans="1:29" s="2" customFormat="1" ht="126" customHeight="1" x14ac:dyDescent="0.35">
      <c r="A33" s="119"/>
      <c r="B33" s="16">
        <v>106</v>
      </c>
      <c r="C33" s="16" t="str">
        <f>IFERROR(VLOOKUP(B33,[3]PELIGROS!$B$7:$D$130,2,FALSE),"")</f>
        <v>Uso de escaleras fijas</v>
      </c>
      <c r="D33" s="16" t="str">
        <f>IFERROR(VLOOKUP(B33,[3]PELIGROS!$B$7:$D$130,3,FALSE),"")</f>
        <v>Resbalones, caídas a distinto nivel, golpes, fracturas, muerte.</v>
      </c>
      <c r="E33" s="16" t="s">
        <v>103</v>
      </c>
      <c r="F33" s="17" t="s">
        <v>111</v>
      </c>
      <c r="G33" s="16" t="s">
        <v>93</v>
      </c>
      <c r="H33" s="16">
        <v>1</v>
      </c>
      <c r="I33" s="16">
        <v>2</v>
      </c>
      <c r="J33" s="16">
        <v>2</v>
      </c>
      <c r="K33" s="16">
        <v>2</v>
      </c>
      <c r="L33" s="16">
        <f t="shared" si="2"/>
        <v>7</v>
      </c>
      <c r="M33" s="16">
        <v>3</v>
      </c>
      <c r="N33" s="16">
        <f t="shared" si="3"/>
        <v>21</v>
      </c>
      <c r="O33" s="18" t="str">
        <f t="shared" si="1"/>
        <v>IMPORTANTE</v>
      </c>
      <c r="P33" s="19" t="s">
        <v>23</v>
      </c>
      <c r="Q33" s="16" t="s">
        <v>77</v>
      </c>
      <c r="R33" s="16" t="s">
        <v>77</v>
      </c>
      <c r="S33" s="16" t="s">
        <v>76</v>
      </c>
      <c r="T33" s="16" t="s">
        <v>141</v>
      </c>
      <c r="U33" s="16" t="s">
        <v>123</v>
      </c>
      <c r="V33" s="16">
        <v>1</v>
      </c>
      <c r="W33" s="16">
        <v>1</v>
      </c>
      <c r="X33" s="16">
        <v>1</v>
      </c>
      <c r="Y33" s="20">
        <v>2</v>
      </c>
      <c r="Z33" s="16">
        <f t="shared" si="4"/>
        <v>5</v>
      </c>
      <c r="AA33" s="16">
        <v>2</v>
      </c>
      <c r="AB33" s="16">
        <f t="shared" si="5"/>
        <v>10</v>
      </c>
      <c r="AC33" s="18" t="str">
        <f t="shared" si="6"/>
        <v>MODERADO</v>
      </c>
    </row>
    <row r="34" spans="1:29" s="2" customFormat="1" ht="409.5" customHeight="1" x14ac:dyDescent="0.35">
      <c r="A34" s="119"/>
      <c r="B34" s="16">
        <v>908</v>
      </c>
      <c r="C34" s="16" t="str">
        <f>IFERROR(VLOOKUP(B34,[3]PELIGROS!$B$7:$D$130,2,FALSE),"")</f>
        <v>Virus SARS-CoV-2 (Virus que produce la enfermedad COVID-19)</v>
      </c>
      <c r="D34" s="16" t="str">
        <f>IFERROR(VLOOKUP(B34,[3]PELIGROS!$B$7:$D$130,3,FALSE),"")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4" s="16" t="s">
        <v>103</v>
      </c>
      <c r="F34" s="22" t="s">
        <v>109</v>
      </c>
      <c r="G34" s="21" t="s">
        <v>106</v>
      </c>
      <c r="H34" s="16">
        <v>1</v>
      </c>
      <c r="I34" s="16">
        <v>1</v>
      </c>
      <c r="J34" s="16">
        <v>1</v>
      </c>
      <c r="K34" s="16">
        <v>3</v>
      </c>
      <c r="L34" s="16">
        <f t="shared" ref="L34" si="25">H34+I34+J34+K34</f>
        <v>6</v>
      </c>
      <c r="M34" s="16">
        <v>3</v>
      </c>
      <c r="N34" s="16">
        <f t="shared" ref="N34" si="26">L34*M34</f>
        <v>18</v>
      </c>
      <c r="O34" s="18" t="str">
        <f t="shared" ref="O34" si="27">IF(N34&gt;=25,"INTOLERABLE",IF(N34&gt;=17,"IMPORTANTE",IF(N34&gt;=9,"MODERADO",IF(N34&gt;=5,"TOLERABLE","TRIVIAL"))))</f>
        <v>IMPORTANTE</v>
      </c>
      <c r="P34" s="19" t="s">
        <v>179</v>
      </c>
      <c r="Q34" s="16" t="s">
        <v>77</v>
      </c>
      <c r="R34" s="16" t="s">
        <v>77</v>
      </c>
      <c r="S34" s="16" t="s">
        <v>77</v>
      </c>
      <c r="T34" s="16" t="s">
        <v>137</v>
      </c>
      <c r="U34" s="16" t="s">
        <v>77</v>
      </c>
      <c r="V34" s="16">
        <v>1</v>
      </c>
      <c r="W34" s="16">
        <v>1</v>
      </c>
      <c r="X34" s="16">
        <v>1</v>
      </c>
      <c r="Y34" s="16">
        <v>3</v>
      </c>
      <c r="Z34" s="16">
        <f t="shared" ref="Z34" si="28">V34+W34+X34+Y34</f>
        <v>6</v>
      </c>
      <c r="AA34" s="16">
        <v>2</v>
      </c>
      <c r="AB34" s="16">
        <f t="shared" ref="AB34" si="29">Z34*AA34</f>
        <v>12</v>
      </c>
      <c r="AC34" s="18" t="str">
        <f t="shared" ref="AC34" si="30">IF(AB34&gt;=25,"INTOLERABLE",IF(AB34&gt;=17,"IMPORTANTE",IF(AB34&gt;=9,"MODERADO",IF(AB34&gt;=5,"TOLERABLE","TRIVIAL"))))</f>
        <v>MODERADO</v>
      </c>
    </row>
    <row r="35" spans="1:29" s="2" customFormat="1" ht="140" x14ac:dyDescent="0.35">
      <c r="A35" s="119"/>
      <c r="B35" s="16">
        <v>1010</v>
      </c>
      <c r="C35" s="16" t="str">
        <f>IFERROR(VLOOKUP(B35,[3]PELIGROS!$B$7:$D$130,2,FALSE),"")</f>
        <v>Trabajos de Pie</v>
      </c>
      <c r="D35" s="16" t="str">
        <f>IFERROR(VLOOKUP(B35,[3]PELIGROS!$B$7:$D$130,3,FALSE),"")</f>
        <v xml:space="preserve">Trabajos de pie con tiempo prolongados, fatiga y tensión muscular, várices, daños en los tendones y ligamentos </v>
      </c>
      <c r="E35" s="16" t="s">
        <v>103</v>
      </c>
      <c r="F35" s="17" t="s">
        <v>107</v>
      </c>
      <c r="G35" s="16" t="s">
        <v>106</v>
      </c>
      <c r="H35" s="16">
        <v>1</v>
      </c>
      <c r="I35" s="16">
        <v>2</v>
      </c>
      <c r="J35" s="16">
        <v>2</v>
      </c>
      <c r="K35" s="16">
        <v>2</v>
      </c>
      <c r="L35" s="16">
        <f t="shared" si="2"/>
        <v>7</v>
      </c>
      <c r="M35" s="16">
        <v>2</v>
      </c>
      <c r="N35" s="16">
        <f t="shared" si="3"/>
        <v>14</v>
      </c>
      <c r="O35" s="18" t="str">
        <f t="shared" si="1"/>
        <v>MODERADO</v>
      </c>
      <c r="P35" s="19" t="s">
        <v>25</v>
      </c>
      <c r="Q35" s="16" t="s">
        <v>77</v>
      </c>
      <c r="R35" s="16" t="s">
        <v>77</v>
      </c>
      <c r="S35" s="16" t="s">
        <v>77</v>
      </c>
      <c r="T35" s="16" t="s">
        <v>153</v>
      </c>
      <c r="U35" s="16" t="s">
        <v>77</v>
      </c>
      <c r="V35" s="20">
        <v>1</v>
      </c>
      <c r="W35" s="20">
        <v>1</v>
      </c>
      <c r="X35" s="20">
        <v>1</v>
      </c>
      <c r="Y35" s="20">
        <v>2</v>
      </c>
      <c r="Z35" s="16">
        <f t="shared" si="4"/>
        <v>5</v>
      </c>
      <c r="AA35" s="20">
        <v>1</v>
      </c>
      <c r="AB35" s="16">
        <f t="shared" si="5"/>
        <v>5</v>
      </c>
      <c r="AC35" s="18" t="str">
        <f t="shared" si="6"/>
        <v>TOLERABLE</v>
      </c>
    </row>
    <row r="36" spans="1:29" s="2" customFormat="1" ht="119.15" customHeight="1" x14ac:dyDescent="0.35">
      <c r="A36" s="80" t="s">
        <v>31</v>
      </c>
      <c r="B36" s="16">
        <v>102</v>
      </c>
      <c r="C36" s="16" t="str">
        <f>IFERROR(VLOOKUP(B36,[3]PELIGROS!$B$7:$D$130,2,FALSE),"")</f>
        <v>Líquidos/emulsiones en el Suelo</v>
      </c>
      <c r="D36" s="16" t="str">
        <f>IFERROR(VLOOKUP(B36,[3]PELIGROS!$B$7:$D$130,3,FALSE),"")</f>
        <v>Caída al mismo nivel, golpes, resbalones</v>
      </c>
      <c r="E36" s="16" t="s">
        <v>110</v>
      </c>
      <c r="F36" s="17" t="s">
        <v>104</v>
      </c>
      <c r="G36" s="16" t="s">
        <v>93</v>
      </c>
      <c r="H36" s="16">
        <v>1</v>
      </c>
      <c r="I36" s="16">
        <v>1</v>
      </c>
      <c r="J36" s="16">
        <v>2</v>
      </c>
      <c r="K36" s="16">
        <v>2</v>
      </c>
      <c r="L36" s="16">
        <f t="shared" si="2"/>
        <v>6</v>
      </c>
      <c r="M36" s="16">
        <v>1</v>
      </c>
      <c r="N36" s="16">
        <f t="shared" si="3"/>
        <v>6</v>
      </c>
      <c r="O36" s="18" t="str">
        <f t="shared" si="1"/>
        <v>TOLERABLE</v>
      </c>
      <c r="P36" s="19" t="s">
        <v>23</v>
      </c>
      <c r="Q36" s="16" t="s">
        <v>77</v>
      </c>
      <c r="R36" s="16" t="s">
        <v>77</v>
      </c>
      <c r="S36" s="16" t="s">
        <v>77</v>
      </c>
      <c r="T36" s="16" t="s">
        <v>169</v>
      </c>
      <c r="U36" s="16" t="s">
        <v>168</v>
      </c>
      <c r="V36" s="20">
        <v>1</v>
      </c>
      <c r="W36" s="20">
        <v>1</v>
      </c>
      <c r="X36" s="20">
        <v>1</v>
      </c>
      <c r="Y36" s="20">
        <v>2</v>
      </c>
      <c r="Z36" s="16">
        <f t="shared" si="4"/>
        <v>5</v>
      </c>
      <c r="AA36" s="20">
        <v>1</v>
      </c>
      <c r="AB36" s="16">
        <f t="shared" si="5"/>
        <v>5</v>
      </c>
      <c r="AC36" s="18" t="str">
        <f t="shared" si="6"/>
        <v>TOLERABLE</v>
      </c>
    </row>
    <row r="37" spans="1:29" s="2" customFormat="1" ht="134.15" customHeight="1" x14ac:dyDescent="0.35">
      <c r="A37" s="80"/>
      <c r="B37" s="16">
        <v>106</v>
      </c>
      <c r="C37" s="16" t="str">
        <f>IFERROR(VLOOKUP(B37,[3]PELIGROS!$B$7:$D$130,2,FALSE),"")</f>
        <v>Uso de escaleras fijas</v>
      </c>
      <c r="D37" s="16" t="str">
        <f>IFERROR(VLOOKUP(B37,[3]PELIGROS!$B$7:$D$130,3,FALSE),"")</f>
        <v>Resbalones, caídas a distinto nivel, golpes, fracturas, muerte.</v>
      </c>
      <c r="E37" s="16" t="s">
        <v>103</v>
      </c>
      <c r="F37" s="17" t="s">
        <v>111</v>
      </c>
      <c r="G37" s="16" t="s">
        <v>93</v>
      </c>
      <c r="H37" s="16">
        <v>1</v>
      </c>
      <c r="I37" s="16">
        <v>2</v>
      </c>
      <c r="J37" s="16">
        <v>2</v>
      </c>
      <c r="K37" s="16">
        <v>2</v>
      </c>
      <c r="L37" s="16">
        <f t="shared" si="2"/>
        <v>7</v>
      </c>
      <c r="M37" s="16">
        <v>3</v>
      </c>
      <c r="N37" s="16">
        <f t="shared" si="3"/>
        <v>21</v>
      </c>
      <c r="O37" s="18" t="str">
        <f t="shared" si="1"/>
        <v>IMPORTANTE</v>
      </c>
      <c r="P37" s="19" t="s">
        <v>23</v>
      </c>
      <c r="Q37" s="16" t="s">
        <v>77</v>
      </c>
      <c r="R37" s="16" t="s">
        <v>77</v>
      </c>
      <c r="S37" s="16" t="s">
        <v>76</v>
      </c>
      <c r="T37" s="16" t="s">
        <v>141</v>
      </c>
      <c r="U37" s="16" t="s">
        <v>116</v>
      </c>
      <c r="V37" s="16">
        <v>1</v>
      </c>
      <c r="W37" s="16">
        <v>1</v>
      </c>
      <c r="X37" s="16">
        <v>1</v>
      </c>
      <c r="Y37" s="20">
        <v>2</v>
      </c>
      <c r="Z37" s="16">
        <f t="shared" si="4"/>
        <v>5</v>
      </c>
      <c r="AA37" s="16">
        <v>2</v>
      </c>
      <c r="AB37" s="16">
        <f t="shared" si="5"/>
        <v>10</v>
      </c>
      <c r="AC37" s="18" t="str">
        <f t="shared" si="6"/>
        <v>MODERADO</v>
      </c>
    </row>
    <row r="38" spans="1:29" s="2" customFormat="1" ht="140" x14ac:dyDescent="0.35">
      <c r="A38" s="80"/>
      <c r="B38" s="16">
        <v>800</v>
      </c>
      <c r="C38" s="16" t="str">
        <f>IFERROR(VLOOKUP(B38,[3]PELIGROS!$B$7:$D$130,2,FALSE),"")</f>
        <v>Ruido debido a máquinas o equipos</v>
      </c>
      <c r="D38" s="16" t="str">
        <f>IFERROR(VLOOKUP(B38,[3]PELIGROS!$B$7:$D$130,3,FALSE),"")</f>
        <v>Exposición continua al ruido, hipoacusia, tensión muscular, estrés, falta de concentración.</v>
      </c>
      <c r="E38" s="16" t="s">
        <v>103</v>
      </c>
      <c r="F38" s="22" t="s">
        <v>105</v>
      </c>
      <c r="G38" s="21" t="s">
        <v>106</v>
      </c>
      <c r="H38" s="16">
        <v>1</v>
      </c>
      <c r="I38" s="21">
        <v>2</v>
      </c>
      <c r="J38" s="21">
        <v>2</v>
      </c>
      <c r="K38" s="16">
        <v>2</v>
      </c>
      <c r="L38" s="16">
        <f t="shared" si="2"/>
        <v>7</v>
      </c>
      <c r="M38" s="16">
        <v>3</v>
      </c>
      <c r="N38" s="16">
        <f t="shared" si="3"/>
        <v>21</v>
      </c>
      <c r="O38" s="18" t="str">
        <f t="shared" si="1"/>
        <v>IMPORTANTE</v>
      </c>
      <c r="P38" s="19" t="s">
        <v>24</v>
      </c>
      <c r="Q38" s="16" t="s">
        <v>77</v>
      </c>
      <c r="R38" s="16" t="s">
        <v>77</v>
      </c>
      <c r="S38" s="16" t="s">
        <v>77</v>
      </c>
      <c r="T38" s="16" t="s">
        <v>165</v>
      </c>
      <c r="U38" s="16" t="s">
        <v>166</v>
      </c>
      <c r="V38" s="20">
        <v>1</v>
      </c>
      <c r="W38" s="20">
        <v>1</v>
      </c>
      <c r="X38" s="20">
        <v>1</v>
      </c>
      <c r="Y38" s="16">
        <v>3</v>
      </c>
      <c r="Z38" s="16">
        <f t="shared" si="4"/>
        <v>6</v>
      </c>
      <c r="AA38" s="20">
        <v>1</v>
      </c>
      <c r="AB38" s="16">
        <f t="shared" si="5"/>
        <v>6</v>
      </c>
      <c r="AC38" s="18" t="str">
        <f t="shared" si="6"/>
        <v>TOLERABLE</v>
      </c>
    </row>
    <row r="39" spans="1:29" s="2" customFormat="1" ht="280" x14ac:dyDescent="0.35">
      <c r="A39" s="80"/>
      <c r="B39" s="16">
        <v>908</v>
      </c>
      <c r="C39" s="16" t="str">
        <f>IFERROR(VLOOKUP(B39,[3]PELIGROS!$B$7:$D$130,2,FALSE),"")</f>
        <v>Virus SARS-CoV-2 (Virus que produce la enfermedad COVID-19)</v>
      </c>
      <c r="D39" s="16" t="str">
        <f>IFERROR(VLOOKUP(B39,[3]PELIGROS!$B$7:$D$130,3,FALSE),"")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9" s="16" t="s">
        <v>103</v>
      </c>
      <c r="F39" s="22" t="s">
        <v>109</v>
      </c>
      <c r="G39" s="21" t="s">
        <v>106</v>
      </c>
      <c r="H39" s="16">
        <v>1</v>
      </c>
      <c r="I39" s="16">
        <v>1</v>
      </c>
      <c r="J39" s="16">
        <v>1</v>
      </c>
      <c r="K39" s="16">
        <v>3</v>
      </c>
      <c r="L39" s="16">
        <f t="shared" ref="L39" si="31">H39+I39+J39+K39</f>
        <v>6</v>
      </c>
      <c r="M39" s="16">
        <v>3</v>
      </c>
      <c r="N39" s="16">
        <f t="shared" ref="N39" si="32">L39*M39</f>
        <v>18</v>
      </c>
      <c r="O39" s="18" t="str">
        <f t="shared" ref="O39" si="33">IF(N39&gt;=25,"INTOLERABLE",IF(N39&gt;=17,"IMPORTANTE",IF(N39&gt;=9,"MODERADO",IF(N39&gt;=5,"TOLERABLE","TRIVIAL"))))</f>
        <v>IMPORTANTE</v>
      </c>
      <c r="P39" s="19" t="s">
        <v>179</v>
      </c>
      <c r="Q39" s="16" t="s">
        <v>77</v>
      </c>
      <c r="R39" s="16" t="s">
        <v>77</v>
      </c>
      <c r="S39" s="16" t="s">
        <v>77</v>
      </c>
      <c r="T39" s="16" t="s">
        <v>137</v>
      </c>
      <c r="U39" s="16" t="s">
        <v>77</v>
      </c>
      <c r="V39" s="16">
        <v>1</v>
      </c>
      <c r="W39" s="16">
        <v>1</v>
      </c>
      <c r="X39" s="16">
        <v>1</v>
      </c>
      <c r="Y39" s="16">
        <v>3</v>
      </c>
      <c r="Z39" s="16">
        <f t="shared" ref="Z39" si="34">V39+W39+X39+Y39</f>
        <v>6</v>
      </c>
      <c r="AA39" s="16">
        <v>2</v>
      </c>
      <c r="AB39" s="16">
        <f t="shared" ref="AB39" si="35">Z39*AA39</f>
        <v>12</v>
      </c>
      <c r="AC39" s="18" t="str">
        <f t="shared" ref="AC39" si="36">IF(AB39&gt;=25,"INTOLERABLE",IF(AB39&gt;=17,"IMPORTANTE",IF(AB39&gt;=9,"MODERADO",IF(AB39&gt;=5,"TOLERABLE","TRIVIAL"))))</f>
        <v>MODERADO</v>
      </c>
    </row>
    <row r="40" spans="1:29" s="2" customFormat="1" ht="140" x14ac:dyDescent="0.35">
      <c r="A40" s="80"/>
      <c r="B40" s="16">
        <v>1010</v>
      </c>
      <c r="C40" s="16" t="str">
        <f>IFERROR(VLOOKUP(B40,[3]PELIGROS!$B$7:$D$130,2,FALSE),"")</f>
        <v>Trabajos de Pie</v>
      </c>
      <c r="D40" s="16" t="str">
        <f>IFERROR(VLOOKUP(B40,[3]PELIGROS!$B$7:$D$130,3,FALSE),"")</f>
        <v xml:space="preserve">Trabajos de pie con tiempo prolongados, fatiga y tensión muscular, várices, daños en los tendones y ligamentos </v>
      </c>
      <c r="E40" s="16" t="s">
        <v>103</v>
      </c>
      <c r="F40" s="17" t="s">
        <v>107</v>
      </c>
      <c r="G40" s="16" t="s">
        <v>106</v>
      </c>
      <c r="H40" s="16">
        <v>1</v>
      </c>
      <c r="I40" s="16">
        <v>2</v>
      </c>
      <c r="J40" s="16">
        <v>2</v>
      </c>
      <c r="K40" s="16">
        <v>2</v>
      </c>
      <c r="L40" s="16">
        <f t="shared" si="2"/>
        <v>7</v>
      </c>
      <c r="M40" s="16">
        <v>2</v>
      </c>
      <c r="N40" s="16">
        <f t="shared" si="3"/>
        <v>14</v>
      </c>
      <c r="O40" s="18" t="str">
        <f t="shared" si="1"/>
        <v>MODERADO</v>
      </c>
      <c r="P40" s="19" t="s">
        <v>25</v>
      </c>
      <c r="Q40" s="16" t="s">
        <v>77</v>
      </c>
      <c r="R40" s="16" t="s">
        <v>77</v>
      </c>
      <c r="S40" s="16" t="s">
        <v>77</v>
      </c>
      <c r="T40" s="16" t="s">
        <v>153</v>
      </c>
      <c r="U40" s="16" t="s">
        <v>77</v>
      </c>
      <c r="V40" s="20">
        <v>1</v>
      </c>
      <c r="W40" s="20">
        <v>1</v>
      </c>
      <c r="X40" s="20">
        <v>1</v>
      </c>
      <c r="Y40" s="20">
        <v>2</v>
      </c>
      <c r="Z40" s="16">
        <f t="shared" si="4"/>
        <v>5</v>
      </c>
      <c r="AA40" s="20">
        <v>1</v>
      </c>
      <c r="AB40" s="16">
        <f t="shared" si="5"/>
        <v>5</v>
      </c>
      <c r="AC40" s="18" t="str">
        <f t="shared" si="6"/>
        <v>TOLERABLE</v>
      </c>
    </row>
    <row r="41" spans="1:29" s="2" customFormat="1" ht="100" x14ac:dyDescent="0.35">
      <c r="A41" s="81" t="s">
        <v>32</v>
      </c>
      <c r="B41" s="16">
        <v>102</v>
      </c>
      <c r="C41" s="16" t="str">
        <f>IFERROR(VLOOKUP(B41,[3]PELIGROS!$B$7:$D$130,2,FALSE),"")</f>
        <v>Líquidos/emulsiones en el Suelo</v>
      </c>
      <c r="D41" s="16" t="str">
        <f>IFERROR(VLOOKUP(B41,[3]PELIGROS!$B$7:$D$130,3,FALSE),"")</f>
        <v>Caída al mismo nivel, golpes, resbalones</v>
      </c>
      <c r="E41" s="16" t="s">
        <v>110</v>
      </c>
      <c r="F41" s="17" t="s">
        <v>104</v>
      </c>
      <c r="G41" s="16" t="s">
        <v>93</v>
      </c>
      <c r="H41" s="16">
        <v>1</v>
      </c>
      <c r="I41" s="16">
        <v>1</v>
      </c>
      <c r="J41" s="16">
        <v>2</v>
      </c>
      <c r="K41" s="16">
        <v>3</v>
      </c>
      <c r="L41" s="16">
        <f t="shared" si="2"/>
        <v>7</v>
      </c>
      <c r="M41" s="16">
        <v>1</v>
      </c>
      <c r="N41" s="16">
        <f t="shared" si="3"/>
        <v>7</v>
      </c>
      <c r="O41" s="18" t="str">
        <f t="shared" si="1"/>
        <v>TOLERABLE</v>
      </c>
      <c r="P41" s="19" t="s">
        <v>23</v>
      </c>
      <c r="Q41" s="16" t="s">
        <v>77</v>
      </c>
      <c r="R41" s="16" t="s">
        <v>77</v>
      </c>
      <c r="S41" s="16" t="s">
        <v>77</v>
      </c>
      <c r="T41" s="16" t="s">
        <v>169</v>
      </c>
      <c r="U41" s="16" t="s">
        <v>168</v>
      </c>
      <c r="V41" s="20">
        <v>1</v>
      </c>
      <c r="W41" s="20">
        <v>1</v>
      </c>
      <c r="X41" s="20">
        <v>1</v>
      </c>
      <c r="Y41" s="16">
        <v>3</v>
      </c>
      <c r="Z41" s="16">
        <f t="shared" si="4"/>
        <v>6</v>
      </c>
      <c r="AA41" s="20">
        <v>1</v>
      </c>
      <c r="AB41" s="16">
        <f t="shared" si="5"/>
        <v>6</v>
      </c>
      <c r="AC41" s="18" t="str">
        <f t="shared" si="6"/>
        <v>TOLERABLE</v>
      </c>
    </row>
    <row r="42" spans="1:29" s="2" customFormat="1" ht="140" x14ac:dyDescent="0.35">
      <c r="A42" s="81"/>
      <c r="B42" s="16">
        <v>800</v>
      </c>
      <c r="C42" s="16" t="str">
        <f>IFERROR(VLOOKUP(B42,[3]PELIGROS!$B$7:$D$130,2,FALSE),"")</f>
        <v>Ruido debido a máquinas o equipos</v>
      </c>
      <c r="D42" s="16" t="str">
        <f>IFERROR(VLOOKUP(B42,[3]PELIGROS!$B$7:$D$130,3,FALSE),"")</f>
        <v>Exposición continua al ruido, hipoacusia, tensión muscular, estrés, falta de concentración.</v>
      </c>
      <c r="E42" s="16" t="s">
        <v>103</v>
      </c>
      <c r="F42" s="22" t="s">
        <v>105</v>
      </c>
      <c r="G42" s="21" t="s">
        <v>106</v>
      </c>
      <c r="H42" s="16">
        <v>1</v>
      </c>
      <c r="I42" s="21">
        <v>2</v>
      </c>
      <c r="J42" s="21">
        <v>2</v>
      </c>
      <c r="K42" s="16">
        <v>3</v>
      </c>
      <c r="L42" s="16">
        <f t="shared" si="2"/>
        <v>8</v>
      </c>
      <c r="M42" s="16">
        <v>3</v>
      </c>
      <c r="N42" s="16">
        <f t="shared" si="3"/>
        <v>24</v>
      </c>
      <c r="O42" s="18" t="str">
        <f t="shared" si="1"/>
        <v>IMPORTANTE</v>
      </c>
      <c r="P42" s="19" t="s">
        <v>24</v>
      </c>
      <c r="Q42" s="16" t="s">
        <v>77</v>
      </c>
      <c r="R42" s="16" t="s">
        <v>77</v>
      </c>
      <c r="S42" s="16" t="s">
        <v>77</v>
      </c>
      <c r="T42" s="16" t="s">
        <v>165</v>
      </c>
      <c r="U42" s="16" t="s">
        <v>166</v>
      </c>
      <c r="V42" s="20">
        <v>1</v>
      </c>
      <c r="W42" s="20">
        <v>1</v>
      </c>
      <c r="X42" s="20">
        <v>1</v>
      </c>
      <c r="Y42" s="16">
        <v>3</v>
      </c>
      <c r="Z42" s="16">
        <f t="shared" si="4"/>
        <v>6</v>
      </c>
      <c r="AA42" s="20">
        <v>1</v>
      </c>
      <c r="AB42" s="16">
        <f t="shared" si="5"/>
        <v>6</v>
      </c>
      <c r="AC42" s="18" t="str">
        <f t="shared" si="6"/>
        <v>TOLERABLE</v>
      </c>
    </row>
    <row r="43" spans="1:29" s="2" customFormat="1" ht="280" x14ac:dyDescent="0.35">
      <c r="A43" s="81"/>
      <c r="B43" s="16">
        <v>908</v>
      </c>
      <c r="C43" s="16" t="str">
        <f>IFERROR(VLOOKUP(B43,[3]PELIGROS!$B$7:$D$130,2,FALSE),"")</f>
        <v>Virus SARS-CoV-2 (Virus que produce la enfermedad COVID-19)</v>
      </c>
      <c r="D43" s="16" t="str">
        <f>IFERROR(VLOOKUP(B43,[3]PELIGROS!$B$7:$D$130,3,FALSE),"")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3" s="16" t="s">
        <v>103</v>
      </c>
      <c r="F43" s="22" t="s">
        <v>109</v>
      </c>
      <c r="G43" s="21" t="s">
        <v>106</v>
      </c>
      <c r="H43" s="16">
        <v>1</v>
      </c>
      <c r="I43" s="16">
        <v>1</v>
      </c>
      <c r="J43" s="16">
        <v>1</v>
      </c>
      <c r="K43" s="16">
        <v>3</v>
      </c>
      <c r="L43" s="16">
        <f t="shared" ref="L43" si="37">H43+I43+J43+K43</f>
        <v>6</v>
      </c>
      <c r="M43" s="16">
        <v>3</v>
      </c>
      <c r="N43" s="16">
        <f t="shared" ref="N43" si="38">L43*M43</f>
        <v>18</v>
      </c>
      <c r="O43" s="18" t="str">
        <f t="shared" ref="O43" si="39">IF(N43&gt;=25,"INTOLERABLE",IF(N43&gt;=17,"IMPORTANTE",IF(N43&gt;=9,"MODERADO",IF(N43&gt;=5,"TOLERABLE","TRIVIAL"))))</f>
        <v>IMPORTANTE</v>
      </c>
      <c r="P43" s="19" t="s">
        <v>179</v>
      </c>
      <c r="Q43" s="16" t="s">
        <v>77</v>
      </c>
      <c r="R43" s="16" t="s">
        <v>77</v>
      </c>
      <c r="S43" s="16" t="s">
        <v>77</v>
      </c>
      <c r="T43" s="16" t="s">
        <v>137</v>
      </c>
      <c r="U43" s="16" t="s">
        <v>77</v>
      </c>
      <c r="V43" s="16">
        <v>1</v>
      </c>
      <c r="W43" s="16">
        <v>1</v>
      </c>
      <c r="X43" s="16">
        <v>1</v>
      </c>
      <c r="Y43" s="16">
        <v>3</v>
      </c>
      <c r="Z43" s="16">
        <f t="shared" ref="Z43" si="40">V43+W43+X43+Y43</f>
        <v>6</v>
      </c>
      <c r="AA43" s="16">
        <v>2</v>
      </c>
      <c r="AB43" s="16">
        <f t="shared" ref="AB43" si="41">Z43*AA43</f>
        <v>12</v>
      </c>
      <c r="AC43" s="18" t="str">
        <f t="shared" ref="AC43" si="42">IF(AB43&gt;=25,"INTOLERABLE",IF(AB43&gt;=17,"IMPORTANTE",IF(AB43&gt;=9,"MODERADO",IF(AB43&gt;=5,"TOLERABLE","TRIVIAL"))))</f>
        <v>MODERADO</v>
      </c>
    </row>
    <row r="44" spans="1:29" s="2" customFormat="1" ht="140" x14ac:dyDescent="0.35">
      <c r="A44" s="81"/>
      <c r="B44" s="16">
        <v>1010</v>
      </c>
      <c r="C44" s="16" t="str">
        <f>IFERROR(VLOOKUP(B44,[3]PELIGROS!$B$7:$D$130,2,FALSE),"")</f>
        <v>Trabajos de Pie</v>
      </c>
      <c r="D44" s="16" t="str">
        <f>IFERROR(VLOOKUP(B44,[3]PELIGROS!$B$7:$D$130,3,FALSE),"")</f>
        <v xml:space="preserve">Trabajos de pie con tiempo prolongados, fatiga y tensión muscular, várices, daños en los tendones y ligamentos </v>
      </c>
      <c r="E44" s="16" t="s">
        <v>103</v>
      </c>
      <c r="F44" s="17" t="s">
        <v>107</v>
      </c>
      <c r="G44" s="16" t="s">
        <v>106</v>
      </c>
      <c r="H44" s="16">
        <v>1</v>
      </c>
      <c r="I44" s="16">
        <v>2</v>
      </c>
      <c r="J44" s="16">
        <v>2</v>
      </c>
      <c r="K44" s="16">
        <v>3</v>
      </c>
      <c r="L44" s="16">
        <f t="shared" si="2"/>
        <v>8</v>
      </c>
      <c r="M44" s="16">
        <v>2</v>
      </c>
      <c r="N44" s="16">
        <f t="shared" si="3"/>
        <v>16</v>
      </c>
      <c r="O44" s="18" t="str">
        <f t="shared" si="1"/>
        <v>MODERADO</v>
      </c>
      <c r="P44" s="19" t="s">
        <v>25</v>
      </c>
      <c r="Q44" s="16" t="s">
        <v>77</v>
      </c>
      <c r="R44" s="16" t="s">
        <v>77</v>
      </c>
      <c r="S44" s="16" t="s">
        <v>77</v>
      </c>
      <c r="T44" s="16" t="s">
        <v>153</v>
      </c>
      <c r="U44" s="16" t="s">
        <v>77</v>
      </c>
      <c r="V44" s="20">
        <v>1</v>
      </c>
      <c r="W44" s="20">
        <v>1</v>
      </c>
      <c r="X44" s="20">
        <v>1</v>
      </c>
      <c r="Y44" s="16">
        <v>3</v>
      </c>
      <c r="Z44" s="16">
        <f t="shared" si="4"/>
        <v>6</v>
      </c>
      <c r="AA44" s="20">
        <v>1</v>
      </c>
      <c r="AB44" s="16">
        <f t="shared" si="5"/>
        <v>6</v>
      </c>
      <c r="AC44" s="18" t="str">
        <f t="shared" si="6"/>
        <v>TOLERABLE</v>
      </c>
    </row>
    <row r="45" spans="1:29" s="2" customFormat="1" ht="100" x14ac:dyDescent="0.35">
      <c r="A45" s="82" t="s">
        <v>122</v>
      </c>
      <c r="B45" s="16">
        <v>102</v>
      </c>
      <c r="C45" s="16" t="str">
        <f>IFERROR(VLOOKUP(B45,[3]PELIGROS!$B$7:$D$130,2,FALSE),"")</f>
        <v>Líquidos/emulsiones en el Suelo</v>
      </c>
      <c r="D45" s="16" t="str">
        <f>IFERROR(VLOOKUP(B45,[3]PELIGROS!$B$7:$D$130,3,FALSE),"")</f>
        <v>Caída al mismo nivel, golpes, resbalones</v>
      </c>
      <c r="E45" s="16" t="s">
        <v>110</v>
      </c>
      <c r="F45" s="17" t="s">
        <v>104</v>
      </c>
      <c r="G45" s="16" t="s">
        <v>93</v>
      </c>
      <c r="H45" s="16">
        <v>1</v>
      </c>
      <c r="I45" s="16">
        <v>1</v>
      </c>
      <c r="J45" s="16">
        <v>2</v>
      </c>
      <c r="K45" s="16">
        <v>3</v>
      </c>
      <c r="L45" s="16">
        <f t="shared" si="2"/>
        <v>7</v>
      </c>
      <c r="M45" s="16">
        <v>1</v>
      </c>
      <c r="N45" s="16">
        <f t="shared" si="3"/>
        <v>7</v>
      </c>
      <c r="O45" s="18" t="str">
        <f t="shared" si="1"/>
        <v>TOLERABLE</v>
      </c>
      <c r="P45" s="19" t="s">
        <v>23</v>
      </c>
      <c r="Q45" s="16" t="s">
        <v>77</v>
      </c>
      <c r="R45" s="16" t="s">
        <v>77</v>
      </c>
      <c r="S45" s="16" t="s">
        <v>77</v>
      </c>
      <c r="T45" s="16" t="s">
        <v>169</v>
      </c>
      <c r="U45" s="16" t="s">
        <v>168</v>
      </c>
      <c r="V45" s="20">
        <v>1</v>
      </c>
      <c r="W45" s="20">
        <v>1</v>
      </c>
      <c r="X45" s="20">
        <v>1</v>
      </c>
      <c r="Y45" s="16">
        <v>3</v>
      </c>
      <c r="Z45" s="16">
        <f t="shared" si="4"/>
        <v>6</v>
      </c>
      <c r="AA45" s="20">
        <v>1</v>
      </c>
      <c r="AB45" s="16">
        <f t="shared" si="5"/>
        <v>6</v>
      </c>
      <c r="AC45" s="18" t="str">
        <f t="shared" si="6"/>
        <v>TOLERABLE</v>
      </c>
    </row>
    <row r="46" spans="1:29" s="2" customFormat="1" ht="140" x14ac:dyDescent="0.35">
      <c r="A46" s="82"/>
      <c r="B46" s="16">
        <v>800</v>
      </c>
      <c r="C46" s="16" t="str">
        <f>IFERROR(VLOOKUP(B46,[3]PELIGROS!$B$7:$D$130,2,FALSE),"")</f>
        <v>Ruido debido a máquinas o equipos</v>
      </c>
      <c r="D46" s="16" t="str">
        <f>IFERROR(VLOOKUP(B46,[3]PELIGROS!$B$7:$D$130,3,FALSE),"")</f>
        <v>Exposición continua al ruido, hipoacusia, tensión muscular, estrés, falta de concentración.</v>
      </c>
      <c r="E46" s="16" t="s">
        <v>103</v>
      </c>
      <c r="F46" s="22" t="s">
        <v>105</v>
      </c>
      <c r="G46" s="21" t="s">
        <v>106</v>
      </c>
      <c r="H46" s="16">
        <v>1</v>
      </c>
      <c r="I46" s="21">
        <v>2</v>
      </c>
      <c r="J46" s="21">
        <v>2</v>
      </c>
      <c r="K46" s="16">
        <v>3</v>
      </c>
      <c r="L46" s="16">
        <f t="shared" si="2"/>
        <v>8</v>
      </c>
      <c r="M46" s="16">
        <v>3</v>
      </c>
      <c r="N46" s="16">
        <f t="shared" si="3"/>
        <v>24</v>
      </c>
      <c r="O46" s="18" t="str">
        <f t="shared" si="1"/>
        <v>IMPORTANTE</v>
      </c>
      <c r="P46" s="19" t="s">
        <v>24</v>
      </c>
      <c r="Q46" s="16" t="s">
        <v>77</v>
      </c>
      <c r="R46" s="16" t="s">
        <v>77</v>
      </c>
      <c r="S46" s="16" t="s">
        <v>77</v>
      </c>
      <c r="T46" s="16" t="s">
        <v>165</v>
      </c>
      <c r="U46" s="16" t="s">
        <v>166</v>
      </c>
      <c r="V46" s="20">
        <v>1</v>
      </c>
      <c r="W46" s="20">
        <v>1</v>
      </c>
      <c r="X46" s="20">
        <v>1</v>
      </c>
      <c r="Y46" s="16">
        <v>3</v>
      </c>
      <c r="Z46" s="16">
        <f t="shared" si="4"/>
        <v>6</v>
      </c>
      <c r="AA46" s="20">
        <v>1</v>
      </c>
      <c r="AB46" s="16">
        <f t="shared" si="5"/>
        <v>6</v>
      </c>
      <c r="AC46" s="18" t="str">
        <f t="shared" si="6"/>
        <v>TOLERABLE</v>
      </c>
    </row>
    <row r="47" spans="1:29" s="2" customFormat="1" ht="280" x14ac:dyDescent="0.35">
      <c r="A47" s="82"/>
      <c r="B47" s="16">
        <v>908</v>
      </c>
      <c r="C47" s="16" t="str">
        <f>IFERROR(VLOOKUP(B47,[3]PELIGROS!$B$7:$D$130,2,FALSE),"")</f>
        <v>Virus SARS-CoV-2 (Virus que produce la enfermedad COVID-19)</v>
      </c>
      <c r="D47" s="16" t="str">
        <f>IFERROR(VLOOKUP(B47,[3]PELIGROS!$B$7:$D$130,3,FALSE),"")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7" s="16" t="s">
        <v>103</v>
      </c>
      <c r="F47" s="22" t="s">
        <v>109</v>
      </c>
      <c r="G47" s="21" t="s">
        <v>106</v>
      </c>
      <c r="H47" s="16">
        <v>1</v>
      </c>
      <c r="I47" s="16">
        <v>1</v>
      </c>
      <c r="J47" s="16">
        <v>1</v>
      </c>
      <c r="K47" s="16">
        <v>3</v>
      </c>
      <c r="L47" s="16">
        <f t="shared" ref="L47" si="43">H47+I47+J47+K47</f>
        <v>6</v>
      </c>
      <c r="M47" s="16">
        <v>3</v>
      </c>
      <c r="N47" s="16">
        <f t="shared" ref="N47" si="44">L47*M47</f>
        <v>18</v>
      </c>
      <c r="O47" s="18" t="str">
        <f t="shared" ref="O47" si="45">IF(N47&gt;=25,"INTOLERABLE",IF(N47&gt;=17,"IMPORTANTE",IF(N47&gt;=9,"MODERADO",IF(N47&gt;=5,"TOLERABLE","TRIVIAL"))))</f>
        <v>IMPORTANTE</v>
      </c>
      <c r="P47" s="19" t="s">
        <v>179</v>
      </c>
      <c r="Q47" s="16" t="s">
        <v>77</v>
      </c>
      <c r="R47" s="16" t="s">
        <v>77</v>
      </c>
      <c r="S47" s="16" t="s">
        <v>77</v>
      </c>
      <c r="T47" s="16" t="s">
        <v>137</v>
      </c>
      <c r="U47" s="16" t="s">
        <v>77</v>
      </c>
      <c r="V47" s="16">
        <v>1</v>
      </c>
      <c r="W47" s="16">
        <v>1</v>
      </c>
      <c r="X47" s="16">
        <v>1</v>
      </c>
      <c r="Y47" s="16">
        <v>3</v>
      </c>
      <c r="Z47" s="16">
        <f t="shared" ref="Z47" si="46">V47+W47+X47+Y47</f>
        <v>6</v>
      </c>
      <c r="AA47" s="16">
        <v>2</v>
      </c>
      <c r="AB47" s="16">
        <f t="shared" ref="AB47" si="47">Z47*AA47</f>
        <v>12</v>
      </c>
      <c r="AC47" s="18" t="str">
        <f t="shared" ref="AC47" si="48">IF(AB47&gt;=25,"INTOLERABLE",IF(AB47&gt;=17,"IMPORTANTE",IF(AB47&gt;=9,"MODERADO",IF(AB47&gt;=5,"TOLERABLE","TRIVIAL"))))</f>
        <v>MODERADO</v>
      </c>
    </row>
    <row r="48" spans="1:29" s="2" customFormat="1" ht="161.5" customHeight="1" x14ac:dyDescent="0.35">
      <c r="A48" s="82"/>
      <c r="B48" s="16">
        <v>1003</v>
      </c>
      <c r="C48" s="16" t="str">
        <f>IFERROR(VLOOKUP(B48,[3]PELIGROS!$B$7:$D$130,2,FALSE),"")</f>
        <v>Movimientos repetitivos</v>
      </c>
      <c r="D48" s="16" t="str">
        <f>IFERROR(VLOOKUP(B48,[3]PELIGROS!$B$7:$D$130,3,FALSE),"")</f>
        <v>Lesiones de músculos, nervios, ligamentos y tendones</v>
      </c>
      <c r="E48" s="16" t="s">
        <v>103</v>
      </c>
      <c r="F48" s="17" t="s">
        <v>107</v>
      </c>
      <c r="G48" s="16" t="s">
        <v>106</v>
      </c>
      <c r="H48" s="16">
        <v>1</v>
      </c>
      <c r="I48" s="16">
        <v>2</v>
      </c>
      <c r="J48" s="16">
        <v>2</v>
      </c>
      <c r="K48" s="16">
        <v>3</v>
      </c>
      <c r="L48" s="16">
        <f t="shared" si="2"/>
        <v>8</v>
      </c>
      <c r="M48" s="16">
        <v>2</v>
      </c>
      <c r="N48" s="16">
        <f t="shared" si="3"/>
        <v>16</v>
      </c>
      <c r="O48" s="18" t="str">
        <f t="shared" si="1"/>
        <v>MODERADO</v>
      </c>
      <c r="P48" s="19" t="s">
        <v>24</v>
      </c>
      <c r="Q48" s="16" t="s">
        <v>77</v>
      </c>
      <c r="R48" s="16" t="s">
        <v>77</v>
      </c>
      <c r="S48" s="16" t="s">
        <v>77</v>
      </c>
      <c r="T48" s="16" t="s">
        <v>171</v>
      </c>
      <c r="U48" s="16" t="s">
        <v>77</v>
      </c>
      <c r="V48" s="20">
        <v>1</v>
      </c>
      <c r="W48" s="20">
        <v>1</v>
      </c>
      <c r="X48" s="20">
        <v>1</v>
      </c>
      <c r="Y48" s="16">
        <v>3</v>
      </c>
      <c r="Z48" s="16">
        <f t="shared" si="4"/>
        <v>6</v>
      </c>
      <c r="AA48" s="20">
        <v>1</v>
      </c>
      <c r="AB48" s="16">
        <f t="shared" si="5"/>
        <v>6</v>
      </c>
      <c r="AC48" s="18" t="str">
        <f t="shared" si="6"/>
        <v>TOLERABLE</v>
      </c>
    </row>
    <row r="49" spans="1:29" s="2" customFormat="1" ht="161.5" customHeight="1" x14ac:dyDescent="0.35">
      <c r="A49" s="82"/>
      <c r="B49" s="16">
        <v>1010</v>
      </c>
      <c r="C49" s="16" t="str">
        <f>IFERROR(VLOOKUP(B49,[3]PELIGROS!$B$7:$D$130,2,FALSE),"")</f>
        <v>Trabajos de Pie</v>
      </c>
      <c r="D49" s="16" t="str">
        <f>IFERROR(VLOOKUP(B49,[3]PELIGROS!$B$7:$D$130,3,FALSE),"")</f>
        <v xml:space="preserve">Trabajos de pie con tiempo prolongados, fatiga y tensión muscular, várices, daños en los tendones y ligamentos </v>
      </c>
      <c r="E49" s="16" t="s">
        <v>103</v>
      </c>
      <c r="F49" s="17" t="s">
        <v>107</v>
      </c>
      <c r="G49" s="16" t="s">
        <v>106</v>
      </c>
      <c r="H49" s="16">
        <v>1</v>
      </c>
      <c r="I49" s="16">
        <v>2</v>
      </c>
      <c r="J49" s="16">
        <v>2</v>
      </c>
      <c r="K49" s="16">
        <v>3</v>
      </c>
      <c r="L49" s="16">
        <f t="shared" si="2"/>
        <v>8</v>
      </c>
      <c r="M49" s="16">
        <v>2</v>
      </c>
      <c r="N49" s="16">
        <f t="shared" si="3"/>
        <v>16</v>
      </c>
      <c r="O49" s="18" t="str">
        <f t="shared" ref="O49:O67" si="49">IF(N49&gt;=25,"INTOLERABLE",IF(N49&gt;=17,"IMPORTANTE",IF(N49&gt;=9,"MODERADO",IF(N49&gt;=5,"TOLERABLE","TRIVIAL"))))</f>
        <v>MODERADO</v>
      </c>
      <c r="P49" s="19" t="s">
        <v>25</v>
      </c>
      <c r="Q49" s="16" t="s">
        <v>77</v>
      </c>
      <c r="R49" s="16" t="s">
        <v>77</v>
      </c>
      <c r="S49" s="16" t="s">
        <v>77</v>
      </c>
      <c r="T49" s="16" t="s">
        <v>153</v>
      </c>
      <c r="U49" s="16" t="s">
        <v>77</v>
      </c>
      <c r="V49" s="20">
        <v>1</v>
      </c>
      <c r="W49" s="20">
        <v>1</v>
      </c>
      <c r="X49" s="20">
        <v>1</v>
      </c>
      <c r="Y49" s="16">
        <v>3</v>
      </c>
      <c r="Z49" s="16">
        <f t="shared" si="4"/>
        <v>6</v>
      </c>
      <c r="AA49" s="20">
        <v>1</v>
      </c>
      <c r="AB49" s="16">
        <f t="shared" si="5"/>
        <v>6</v>
      </c>
      <c r="AC49" s="18" t="str">
        <f t="shared" si="6"/>
        <v>TOLERABLE</v>
      </c>
    </row>
    <row r="50" spans="1:29" s="2" customFormat="1" ht="161.5" customHeight="1" x14ac:dyDescent="0.35">
      <c r="A50" s="83"/>
      <c r="B50" s="16">
        <v>1110</v>
      </c>
      <c r="C50" s="16" t="str">
        <f>IFERROR(VLOOKUP(B50,[3]PELIGROS!$B$7:$D$130,2,FALSE),"")</f>
        <v>Horario de trabajo nocturno</v>
      </c>
      <c r="D50" s="16" t="str">
        <f>IFERROR(VLOOKUP(B50,[3]PELIGROS!$B$7:$D$130,3,FALSE),"")</f>
        <v>Sueño, perdida de la concentración, desvelos, fatiga</v>
      </c>
      <c r="E50" s="16" t="s">
        <v>103</v>
      </c>
      <c r="F50" s="17" t="s">
        <v>107</v>
      </c>
      <c r="G50" s="16" t="s">
        <v>106</v>
      </c>
      <c r="H50" s="16">
        <v>1</v>
      </c>
      <c r="I50" s="16">
        <v>2</v>
      </c>
      <c r="J50" s="16">
        <v>2</v>
      </c>
      <c r="K50" s="16">
        <v>3</v>
      </c>
      <c r="L50" s="16">
        <f t="shared" ref="L50:L60" si="50">H50+I50+J50+K50</f>
        <v>8</v>
      </c>
      <c r="M50" s="16">
        <v>3</v>
      </c>
      <c r="N50" s="16">
        <f t="shared" ref="N50:N67" si="51">L50*M50</f>
        <v>24</v>
      </c>
      <c r="O50" s="18" t="str">
        <f t="shared" si="49"/>
        <v>IMPORTANTE</v>
      </c>
      <c r="P50" s="19" t="s">
        <v>27</v>
      </c>
      <c r="Q50" s="16" t="s">
        <v>77</v>
      </c>
      <c r="R50" s="16" t="s">
        <v>77</v>
      </c>
      <c r="S50" s="16" t="s">
        <v>77</v>
      </c>
      <c r="T50" s="16" t="s">
        <v>170</v>
      </c>
      <c r="U50" s="16" t="s">
        <v>77</v>
      </c>
      <c r="V50" s="16">
        <v>1</v>
      </c>
      <c r="W50" s="16">
        <v>1</v>
      </c>
      <c r="X50" s="16">
        <v>1</v>
      </c>
      <c r="Y50" s="16">
        <v>3</v>
      </c>
      <c r="Z50" s="16">
        <f t="shared" ref="Z50:Z67" si="52">V50+W50+X50+Y50</f>
        <v>6</v>
      </c>
      <c r="AA50" s="16">
        <v>2</v>
      </c>
      <c r="AB50" s="16">
        <f t="shared" ref="AB50:AB67" si="53">Z50*AA50</f>
        <v>12</v>
      </c>
      <c r="AC50" s="18" t="str">
        <f t="shared" ref="AC50:AC67" si="54">IF(AB50&gt;=25,"INTOLERABLE",IF(AB50&gt;=17,"IMPORTANTE",IF(AB50&gt;=9,"MODERADO",IF(AB50&gt;=5,"TOLERABLE","TRIVIAL"))))</f>
        <v>MODERADO</v>
      </c>
    </row>
    <row r="51" spans="1:29" s="2" customFormat="1" ht="161.5" customHeight="1" x14ac:dyDescent="0.35">
      <c r="A51" s="81" t="s">
        <v>125</v>
      </c>
      <c r="B51" s="16">
        <v>200</v>
      </c>
      <c r="C51" s="16" t="s">
        <v>126</v>
      </c>
      <c r="D51" s="16" t="s">
        <v>127</v>
      </c>
      <c r="E51" s="16" t="s">
        <v>103</v>
      </c>
      <c r="F51" s="17" t="s">
        <v>108</v>
      </c>
      <c r="G51" s="16" t="s">
        <v>93</v>
      </c>
      <c r="H51" s="16">
        <v>1</v>
      </c>
      <c r="I51" s="16">
        <v>2</v>
      </c>
      <c r="J51" s="16">
        <v>2</v>
      </c>
      <c r="K51" s="16">
        <v>3</v>
      </c>
      <c r="L51" s="16">
        <f t="shared" si="50"/>
        <v>8</v>
      </c>
      <c r="M51" s="16">
        <v>3</v>
      </c>
      <c r="N51" s="16">
        <f t="shared" si="51"/>
        <v>24</v>
      </c>
      <c r="O51" s="18" t="str">
        <f t="shared" si="49"/>
        <v>IMPORTANTE</v>
      </c>
      <c r="P51" s="19" t="s">
        <v>23</v>
      </c>
      <c r="Q51" s="16" t="s">
        <v>77</v>
      </c>
      <c r="R51" s="16" t="s">
        <v>77</v>
      </c>
      <c r="S51" s="16" t="s">
        <v>129</v>
      </c>
      <c r="T51" s="16" t="s">
        <v>142</v>
      </c>
      <c r="U51" s="16" t="s">
        <v>155</v>
      </c>
      <c r="V51" s="20">
        <v>1</v>
      </c>
      <c r="W51" s="20">
        <v>1</v>
      </c>
      <c r="X51" s="20">
        <v>1</v>
      </c>
      <c r="Y51" s="16">
        <v>3</v>
      </c>
      <c r="Z51" s="16">
        <f t="shared" si="52"/>
        <v>6</v>
      </c>
      <c r="AA51" s="20">
        <v>2</v>
      </c>
      <c r="AB51" s="16">
        <f t="shared" si="53"/>
        <v>12</v>
      </c>
      <c r="AC51" s="18" t="str">
        <f t="shared" si="54"/>
        <v>MODERADO</v>
      </c>
    </row>
    <row r="52" spans="1:29" s="2" customFormat="1" ht="161.5" customHeight="1" x14ac:dyDescent="0.35">
      <c r="A52" s="81"/>
      <c r="B52" s="16">
        <v>414</v>
      </c>
      <c r="C52" s="16" t="s">
        <v>131</v>
      </c>
      <c r="D52" s="16" t="s">
        <v>132</v>
      </c>
      <c r="E52" s="16" t="s">
        <v>110</v>
      </c>
      <c r="F52" s="17" t="s">
        <v>108</v>
      </c>
      <c r="G52" s="16" t="s">
        <v>93</v>
      </c>
      <c r="H52" s="16">
        <v>1</v>
      </c>
      <c r="I52" s="16">
        <v>2</v>
      </c>
      <c r="J52" s="16">
        <v>2</v>
      </c>
      <c r="K52" s="16">
        <v>3</v>
      </c>
      <c r="L52" s="16">
        <f t="shared" si="50"/>
        <v>8</v>
      </c>
      <c r="M52" s="16">
        <v>3</v>
      </c>
      <c r="N52" s="16">
        <f t="shared" si="51"/>
        <v>24</v>
      </c>
      <c r="O52" s="18" t="str">
        <f t="shared" si="49"/>
        <v>IMPORTANTE</v>
      </c>
      <c r="P52" s="19" t="s">
        <v>133</v>
      </c>
      <c r="Q52" s="16" t="s">
        <v>77</v>
      </c>
      <c r="R52" s="16" t="s">
        <v>77</v>
      </c>
      <c r="S52" s="16" t="s">
        <v>134</v>
      </c>
      <c r="T52" s="16" t="s">
        <v>142</v>
      </c>
      <c r="U52" s="16" t="s">
        <v>156</v>
      </c>
      <c r="V52" s="20">
        <v>1</v>
      </c>
      <c r="W52" s="20">
        <v>1</v>
      </c>
      <c r="X52" s="20">
        <v>1</v>
      </c>
      <c r="Y52" s="16">
        <v>3</v>
      </c>
      <c r="Z52" s="16">
        <f t="shared" si="52"/>
        <v>6</v>
      </c>
      <c r="AA52" s="20">
        <v>2</v>
      </c>
      <c r="AB52" s="16">
        <f t="shared" si="53"/>
        <v>12</v>
      </c>
      <c r="AC52" s="18" t="str">
        <f t="shared" si="54"/>
        <v>MODERADO</v>
      </c>
    </row>
    <row r="53" spans="1:29" s="2" customFormat="1" ht="143" customHeight="1" x14ac:dyDescent="0.35">
      <c r="A53" s="81"/>
      <c r="B53" s="16">
        <v>403</v>
      </c>
      <c r="C53" s="16" t="str">
        <f>IFERROR(VLOOKUP(B53,[3]PELIGROS!$B$7:$D$130,2,FALSE),"")</f>
        <v>Sustancias corrosivas</v>
      </c>
      <c r="D53" s="16" t="str">
        <f>IFERROR(VLOOKUP(B53,[3]PELIGROS!$B$7:$D$130,3,FALSE),"")</f>
        <v>Contacto químico, daño a los ojos, piel, tejido, vias respiratorias y conductos gastrointestinales, quemaduras, muerte.</v>
      </c>
      <c r="E53" s="16" t="s">
        <v>110</v>
      </c>
      <c r="F53" s="17" t="s">
        <v>108</v>
      </c>
      <c r="G53" s="16" t="s">
        <v>93</v>
      </c>
      <c r="H53" s="16">
        <v>1</v>
      </c>
      <c r="I53" s="16">
        <v>2</v>
      </c>
      <c r="J53" s="16">
        <v>2</v>
      </c>
      <c r="K53" s="16">
        <v>2</v>
      </c>
      <c r="L53" s="16">
        <f t="shared" si="50"/>
        <v>7</v>
      </c>
      <c r="M53" s="16">
        <v>2</v>
      </c>
      <c r="N53" s="16">
        <f t="shared" si="51"/>
        <v>14</v>
      </c>
      <c r="O53" s="18" t="str">
        <f t="shared" si="49"/>
        <v>MODERADO</v>
      </c>
      <c r="P53" s="19" t="s">
        <v>23</v>
      </c>
      <c r="Q53" s="16" t="s">
        <v>77</v>
      </c>
      <c r="R53" s="16" t="s">
        <v>77</v>
      </c>
      <c r="S53" s="16" t="s">
        <v>128</v>
      </c>
      <c r="T53" s="16" t="s">
        <v>142</v>
      </c>
      <c r="U53" s="16" t="s">
        <v>130</v>
      </c>
      <c r="V53" s="20">
        <v>1</v>
      </c>
      <c r="W53" s="20">
        <v>1</v>
      </c>
      <c r="X53" s="20">
        <v>1</v>
      </c>
      <c r="Y53" s="16">
        <v>3</v>
      </c>
      <c r="Z53" s="16">
        <f t="shared" si="52"/>
        <v>6</v>
      </c>
      <c r="AA53" s="20">
        <v>2</v>
      </c>
      <c r="AB53" s="16">
        <f t="shared" si="53"/>
        <v>12</v>
      </c>
      <c r="AC53" s="18" t="str">
        <f t="shared" si="54"/>
        <v>MODERADO</v>
      </c>
    </row>
    <row r="54" spans="1:29" s="2" customFormat="1" ht="140" x14ac:dyDescent="0.35">
      <c r="A54" s="81"/>
      <c r="B54" s="16">
        <v>800</v>
      </c>
      <c r="C54" s="16" t="str">
        <f>IFERROR(VLOOKUP(B54,[3]PELIGROS!$B$7:$D$130,2,FALSE),"")</f>
        <v>Ruido debido a máquinas o equipos</v>
      </c>
      <c r="D54" s="16" t="str">
        <f>IFERROR(VLOOKUP(B54,[3]PELIGROS!$B$7:$D$130,3,FALSE),"")</f>
        <v>Exposición continua al ruido, hipoacusia, tensión muscular, estrés, falta de concentración.</v>
      </c>
      <c r="E54" s="16" t="s">
        <v>103</v>
      </c>
      <c r="F54" s="22" t="s">
        <v>105</v>
      </c>
      <c r="G54" s="21" t="s">
        <v>106</v>
      </c>
      <c r="H54" s="16">
        <v>1</v>
      </c>
      <c r="I54" s="21">
        <v>2</v>
      </c>
      <c r="J54" s="21">
        <v>2</v>
      </c>
      <c r="K54" s="16">
        <v>3</v>
      </c>
      <c r="L54" s="16">
        <f t="shared" si="50"/>
        <v>8</v>
      </c>
      <c r="M54" s="16">
        <v>3</v>
      </c>
      <c r="N54" s="16">
        <f t="shared" si="51"/>
        <v>24</v>
      </c>
      <c r="O54" s="18" t="str">
        <f t="shared" si="49"/>
        <v>IMPORTANTE</v>
      </c>
      <c r="P54" s="19" t="s">
        <v>24</v>
      </c>
      <c r="Q54" s="16" t="s">
        <v>77</v>
      </c>
      <c r="R54" s="16" t="s">
        <v>77</v>
      </c>
      <c r="S54" s="16" t="s">
        <v>129</v>
      </c>
      <c r="T54" s="16" t="s">
        <v>165</v>
      </c>
      <c r="U54" s="16" t="s">
        <v>166</v>
      </c>
      <c r="V54" s="20">
        <v>1</v>
      </c>
      <c r="W54" s="20">
        <v>1</v>
      </c>
      <c r="X54" s="20">
        <v>1</v>
      </c>
      <c r="Y54" s="16">
        <v>3</v>
      </c>
      <c r="Z54" s="16">
        <f t="shared" si="52"/>
        <v>6</v>
      </c>
      <c r="AA54" s="20">
        <v>1</v>
      </c>
      <c r="AB54" s="16">
        <f t="shared" si="53"/>
        <v>6</v>
      </c>
      <c r="AC54" s="18" t="str">
        <f t="shared" si="54"/>
        <v>TOLERABLE</v>
      </c>
    </row>
    <row r="55" spans="1:29" s="2" customFormat="1" ht="280" x14ac:dyDescent="0.35">
      <c r="A55" s="81"/>
      <c r="B55" s="16">
        <v>908</v>
      </c>
      <c r="C55" s="16" t="str">
        <f>IFERROR(VLOOKUP(B55,[3]PELIGROS!$B$7:$D$130,2,FALSE),"")</f>
        <v>Virus SARS-CoV-2 (Virus que produce la enfermedad COVID-19)</v>
      </c>
      <c r="D55" s="16" t="str">
        <f>IFERROR(VLOOKUP(B55,[3]PELIGROS!$B$7:$D$130,3,FALSE),"")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5" s="16" t="s">
        <v>103</v>
      </c>
      <c r="F55" s="22" t="s">
        <v>109</v>
      </c>
      <c r="G55" s="21" t="s">
        <v>106</v>
      </c>
      <c r="H55" s="16">
        <v>1</v>
      </c>
      <c r="I55" s="16">
        <v>1</v>
      </c>
      <c r="J55" s="16">
        <v>1</v>
      </c>
      <c r="K55" s="16">
        <v>3</v>
      </c>
      <c r="L55" s="16">
        <f t="shared" si="50"/>
        <v>6</v>
      </c>
      <c r="M55" s="16">
        <v>3</v>
      </c>
      <c r="N55" s="16">
        <f t="shared" si="51"/>
        <v>18</v>
      </c>
      <c r="O55" s="18" t="str">
        <f t="shared" si="49"/>
        <v>IMPORTANTE</v>
      </c>
      <c r="P55" s="19" t="s">
        <v>179</v>
      </c>
      <c r="Q55" s="16" t="s">
        <v>77</v>
      </c>
      <c r="R55" s="16" t="s">
        <v>77</v>
      </c>
      <c r="S55" s="16" t="s">
        <v>77</v>
      </c>
      <c r="T55" s="16" t="s">
        <v>137</v>
      </c>
      <c r="U55" s="16" t="s">
        <v>77</v>
      </c>
      <c r="V55" s="16">
        <v>1</v>
      </c>
      <c r="W55" s="16">
        <v>1</v>
      </c>
      <c r="X55" s="16">
        <v>1</v>
      </c>
      <c r="Y55" s="16">
        <v>3</v>
      </c>
      <c r="Z55" s="16">
        <f t="shared" si="52"/>
        <v>6</v>
      </c>
      <c r="AA55" s="16">
        <v>2</v>
      </c>
      <c r="AB55" s="16">
        <f t="shared" si="53"/>
        <v>12</v>
      </c>
      <c r="AC55" s="18" t="str">
        <f t="shared" si="54"/>
        <v>MODERADO</v>
      </c>
    </row>
    <row r="56" spans="1:29" s="2" customFormat="1" ht="140" x14ac:dyDescent="0.35">
      <c r="A56" s="81"/>
      <c r="B56" s="16">
        <v>1002</v>
      </c>
      <c r="C56" s="16" t="str">
        <f>IFERROR(VLOOKUP(B56,[3]PELIGROS!$B$7:$D$130,2,FALSE),"")</f>
        <v>Objetos pesados</v>
      </c>
      <c r="D56" s="16" t="str">
        <f>IFERROR(VLOOKUP(B56,[3]PELIGROS!$B$7:$D$130,3,FALSE),"")</f>
        <v>Carga o movimiento de materiales o equipos, sobreesfuerzo, lesiones musculares, hernias</v>
      </c>
      <c r="E56" s="16" t="s">
        <v>103</v>
      </c>
      <c r="F56" s="17" t="s">
        <v>107</v>
      </c>
      <c r="G56" s="16" t="s">
        <v>93</v>
      </c>
      <c r="H56" s="16">
        <v>1</v>
      </c>
      <c r="I56" s="16">
        <v>2</v>
      </c>
      <c r="J56" s="16">
        <v>2</v>
      </c>
      <c r="K56" s="16">
        <v>3</v>
      </c>
      <c r="L56" s="16">
        <f t="shared" si="50"/>
        <v>8</v>
      </c>
      <c r="M56" s="16">
        <v>3</v>
      </c>
      <c r="N56" s="16">
        <f t="shared" si="51"/>
        <v>24</v>
      </c>
      <c r="O56" s="18" t="str">
        <f t="shared" si="49"/>
        <v>IMPORTANTE</v>
      </c>
      <c r="P56" s="19" t="s">
        <v>25</v>
      </c>
      <c r="Q56" s="16" t="s">
        <v>77</v>
      </c>
      <c r="R56" s="16" t="s">
        <v>77</v>
      </c>
      <c r="S56" s="16" t="s">
        <v>128</v>
      </c>
      <c r="T56" s="16" t="s">
        <v>175</v>
      </c>
      <c r="U56" s="16" t="s">
        <v>77</v>
      </c>
      <c r="V56" s="20">
        <v>1</v>
      </c>
      <c r="W56" s="20">
        <v>1</v>
      </c>
      <c r="X56" s="20">
        <v>1</v>
      </c>
      <c r="Y56" s="16">
        <v>3</v>
      </c>
      <c r="Z56" s="16">
        <f t="shared" si="52"/>
        <v>6</v>
      </c>
      <c r="AA56" s="20">
        <v>1</v>
      </c>
      <c r="AB56" s="16">
        <f t="shared" si="53"/>
        <v>6</v>
      </c>
      <c r="AC56" s="18" t="str">
        <f t="shared" si="54"/>
        <v>TOLERABLE</v>
      </c>
    </row>
    <row r="57" spans="1:29" s="2" customFormat="1" ht="140" x14ac:dyDescent="0.35">
      <c r="A57" s="81"/>
      <c r="B57" s="16">
        <v>1010</v>
      </c>
      <c r="C57" s="16" t="str">
        <f>IFERROR(VLOOKUP(B57,[3]PELIGROS!$B$7:$D$130,2,FALSE),"")</f>
        <v>Trabajos de Pie</v>
      </c>
      <c r="D57" s="16" t="str">
        <f>IFERROR(VLOOKUP(B57,[3]PELIGROS!$B$7:$D$130,3,FALSE),"")</f>
        <v xml:space="preserve">Trabajos de pie con tiempo prolongados, fatiga y tensión muscular, várices, daños en los tendones y ligamentos </v>
      </c>
      <c r="E57" s="16" t="s">
        <v>110</v>
      </c>
      <c r="F57" s="17" t="s">
        <v>107</v>
      </c>
      <c r="G57" s="16" t="s">
        <v>106</v>
      </c>
      <c r="H57" s="16">
        <v>1</v>
      </c>
      <c r="I57" s="16">
        <v>2</v>
      </c>
      <c r="J57" s="16">
        <v>2</v>
      </c>
      <c r="K57" s="16">
        <v>3</v>
      </c>
      <c r="L57" s="16">
        <f t="shared" si="50"/>
        <v>8</v>
      </c>
      <c r="M57" s="16">
        <v>2</v>
      </c>
      <c r="N57" s="16">
        <f t="shared" si="51"/>
        <v>16</v>
      </c>
      <c r="O57" s="18" t="str">
        <f t="shared" si="49"/>
        <v>MODERADO</v>
      </c>
      <c r="P57" s="19" t="s">
        <v>25</v>
      </c>
      <c r="Q57" s="16" t="s">
        <v>77</v>
      </c>
      <c r="R57" s="16" t="s">
        <v>77</v>
      </c>
      <c r="S57" s="16" t="s">
        <v>129</v>
      </c>
      <c r="T57" s="16" t="s">
        <v>153</v>
      </c>
      <c r="U57" s="16" t="s">
        <v>77</v>
      </c>
      <c r="V57" s="20">
        <v>1</v>
      </c>
      <c r="W57" s="20">
        <v>1</v>
      </c>
      <c r="X57" s="20">
        <v>1</v>
      </c>
      <c r="Y57" s="16">
        <v>3</v>
      </c>
      <c r="Z57" s="16">
        <f t="shared" si="52"/>
        <v>6</v>
      </c>
      <c r="AA57" s="20">
        <v>1</v>
      </c>
      <c r="AB57" s="16">
        <f t="shared" si="53"/>
        <v>6</v>
      </c>
      <c r="AC57" s="18" t="str">
        <f t="shared" si="54"/>
        <v>TOLERABLE</v>
      </c>
    </row>
    <row r="58" spans="1:29" s="2" customFormat="1" ht="116.5" customHeight="1" x14ac:dyDescent="0.35">
      <c r="A58" s="81" t="s">
        <v>33</v>
      </c>
      <c r="B58" s="16">
        <v>102</v>
      </c>
      <c r="C58" s="16" t="str">
        <f>IFERROR(VLOOKUP(B58,[3]PELIGROS!$B$7:$D$130,2,FALSE),"")</f>
        <v>Líquidos/emulsiones en el Suelo</v>
      </c>
      <c r="D58" s="16" t="str">
        <f>IFERROR(VLOOKUP(B58,[3]PELIGROS!$B$7:$D$130,3,FALSE),"")</f>
        <v>Caída al mismo nivel, golpes, resbalones</v>
      </c>
      <c r="E58" s="16" t="s">
        <v>110</v>
      </c>
      <c r="F58" s="17" t="s">
        <v>104</v>
      </c>
      <c r="G58" s="16" t="s">
        <v>93</v>
      </c>
      <c r="H58" s="16">
        <v>1</v>
      </c>
      <c r="I58" s="16">
        <v>1</v>
      </c>
      <c r="J58" s="16">
        <v>2</v>
      </c>
      <c r="K58" s="16">
        <v>3</v>
      </c>
      <c r="L58" s="16">
        <f t="shared" si="50"/>
        <v>7</v>
      </c>
      <c r="M58" s="16">
        <v>1</v>
      </c>
      <c r="N58" s="16">
        <f t="shared" si="51"/>
        <v>7</v>
      </c>
      <c r="O58" s="18" t="str">
        <f t="shared" si="49"/>
        <v>TOLERABLE</v>
      </c>
      <c r="P58" s="19" t="s">
        <v>23</v>
      </c>
      <c r="Q58" s="16" t="s">
        <v>77</v>
      </c>
      <c r="R58" s="16" t="s">
        <v>77</v>
      </c>
      <c r="S58" s="16" t="s">
        <v>77</v>
      </c>
      <c r="T58" s="16" t="s">
        <v>169</v>
      </c>
      <c r="U58" s="16" t="s">
        <v>168</v>
      </c>
      <c r="V58" s="20">
        <v>1</v>
      </c>
      <c r="W58" s="20">
        <v>1</v>
      </c>
      <c r="X58" s="20">
        <v>1</v>
      </c>
      <c r="Y58" s="16">
        <v>3</v>
      </c>
      <c r="Z58" s="16">
        <f t="shared" si="52"/>
        <v>6</v>
      </c>
      <c r="AA58" s="20">
        <v>1</v>
      </c>
      <c r="AB58" s="16">
        <f t="shared" si="53"/>
        <v>6</v>
      </c>
      <c r="AC58" s="18" t="str">
        <f t="shared" si="54"/>
        <v>TOLERABLE</v>
      </c>
    </row>
    <row r="59" spans="1:29" s="2" customFormat="1" ht="140" x14ac:dyDescent="0.35">
      <c r="A59" s="81"/>
      <c r="B59" s="16">
        <v>800</v>
      </c>
      <c r="C59" s="16" t="str">
        <f>IFERROR(VLOOKUP(B59,[3]PELIGROS!$B$7:$D$130,2,FALSE),"")</f>
        <v>Ruido debido a máquinas o equipos</v>
      </c>
      <c r="D59" s="16" t="str">
        <f>IFERROR(VLOOKUP(B59,[3]PELIGROS!$B$7:$D$130,3,FALSE),"")</f>
        <v>Exposición continua al ruido, hipoacusia, tensión muscular, estrés, falta de concentración.</v>
      </c>
      <c r="E59" s="16" t="s">
        <v>103</v>
      </c>
      <c r="F59" s="22" t="s">
        <v>105</v>
      </c>
      <c r="G59" s="21" t="s">
        <v>106</v>
      </c>
      <c r="H59" s="16">
        <v>1</v>
      </c>
      <c r="I59" s="16">
        <v>2</v>
      </c>
      <c r="J59" s="16">
        <v>2</v>
      </c>
      <c r="K59" s="16">
        <v>3</v>
      </c>
      <c r="L59" s="16">
        <f t="shared" si="50"/>
        <v>8</v>
      </c>
      <c r="M59" s="16">
        <v>3</v>
      </c>
      <c r="N59" s="16">
        <f t="shared" si="51"/>
        <v>24</v>
      </c>
      <c r="O59" s="18" t="str">
        <f t="shared" si="49"/>
        <v>IMPORTANTE</v>
      </c>
      <c r="P59" s="19" t="s">
        <v>24</v>
      </c>
      <c r="Q59" s="16" t="s">
        <v>77</v>
      </c>
      <c r="R59" s="16" t="s">
        <v>77</v>
      </c>
      <c r="S59" s="16" t="s">
        <v>77</v>
      </c>
      <c r="T59" s="16" t="s">
        <v>165</v>
      </c>
      <c r="U59" s="16" t="s">
        <v>166</v>
      </c>
      <c r="V59" s="20">
        <v>1</v>
      </c>
      <c r="W59" s="20">
        <v>1</v>
      </c>
      <c r="X59" s="20">
        <v>1</v>
      </c>
      <c r="Y59" s="16">
        <v>3</v>
      </c>
      <c r="Z59" s="16">
        <f t="shared" si="52"/>
        <v>6</v>
      </c>
      <c r="AA59" s="20">
        <v>1</v>
      </c>
      <c r="AB59" s="16">
        <f t="shared" si="53"/>
        <v>6</v>
      </c>
      <c r="AC59" s="18" t="str">
        <f t="shared" si="54"/>
        <v>TOLERABLE</v>
      </c>
    </row>
    <row r="60" spans="1:29" s="2" customFormat="1" ht="280" x14ac:dyDescent="0.35">
      <c r="A60" s="81"/>
      <c r="B60" s="16">
        <v>908</v>
      </c>
      <c r="C60" s="16" t="str">
        <f>IFERROR(VLOOKUP(B60,[3]PELIGROS!$B$7:$D$130,2,FALSE),"")</f>
        <v>Virus SARS-CoV-2 (Virus que produce la enfermedad COVID-19)</v>
      </c>
      <c r="D60" s="16" t="str">
        <f>IFERROR(VLOOKUP(B60,[3]PELIGROS!$B$7:$D$130,3,FALSE),"")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0" s="16" t="s">
        <v>103</v>
      </c>
      <c r="F60" s="22" t="s">
        <v>109</v>
      </c>
      <c r="G60" s="21" t="s">
        <v>106</v>
      </c>
      <c r="H60" s="16">
        <v>1</v>
      </c>
      <c r="I60" s="16">
        <v>1</v>
      </c>
      <c r="J60" s="16">
        <v>1</v>
      </c>
      <c r="K60" s="16">
        <v>3</v>
      </c>
      <c r="L60" s="16">
        <f t="shared" si="50"/>
        <v>6</v>
      </c>
      <c r="M60" s="16">
        <v>3</v>
      </c>
      <c r="N60" s="16">
        <f t="shared" si="51"/>
        <v>18</v>
      </c>
      <c r="O60" s="18" t="str">
        <f t="shared" si="49"/>
        <v>IMPORTANTE</v>
      </c>
      <c r="P60" s="19" t="s">
        <v>179</v>
      </c>
      <c r="Q60" s="16" t="s">
        <v>77</v>
      </c>
      <c r="R60" s="16" t="s">
        <v>77</v>
      </c>
      <c r="S60" s="16" t="s">
        <v>77</v>
      </c>
      <c r="T60" s="16" t="s">
        <v>137</v>
      </c>
      <c r="U60" s="16" t="s">
        <v>77</v>
      </c>
      <c r="V60" s="16">
        <v>1</v>
      </c>
      <c r="W60" s="16">
        <v>1</v>
      </c>
      <c r="X60" s="16">
        <v>1</v>
      </c>
      <c r="Y60" s="16">
        <v>3</v>
      </c>
      <c r="Z60" s="16">
        <f t="shared" si="52"/>
        <v>6</v>
      </c>
      <c r="AA60" s="16">
        <v>2</v>
      </c>
      <c r="AB60" s="16">
        <f t="shared" si="53"/>
        <v>12</v>
      </c>
      <c r="AC60" s="18" t="str">
        <f t="shared" si="54"/>
        <v>MODERADO</v>
      </c>
    </row>
    <row r="61" spans="1:29" s="2" customFormat="1" ht="140" x14ac:dyDescent="0.35">
      <c r="A61" s="81"/>
      <c r="B61" s="16">
        <v>1010</v>
      </c>
      <c r="C61" s="16" t="str">
        <f>IFERROR(VLOOKUP(B61,[3]PELIGROS!$B$7:$D$130,2,FALSE),"")</f>
        <v>Trabajos de Pie</v>
      </c>
      <c r="D61" s="16" t="str">
        <f>IFERROR(VLOOKUP(B61,[3]PELIGROS!$B$7:$D$130,3,FALSE),"")</f>
        <v xml:space="preserve">Trabajos de pie con tiempo prolongados, fatiga y tensión muscular, várices, daños en los tendones y ligamentos </v>
      </c>
      <c r="E61" s="16" t="s">
        <v>103</v>
      </c>
      <c r="F61" s="17" t="s">
        <v>107</v>
      </c>
      <c r="G61" s="16" t="s">
        <v>106</v>
      </c>
      <c r="H61" s="16">
        <v>1</v>
      </c>
      <c r="I61" s="16">
        <v>2</v>
      </c>
      <c r="J61" s="16">
        <v>2</v>
      </c>
      <c r="K61" s="16">
        <v>3</v>
      </c>
      <c r="L61" s="16">
        <f>H61+I61+J61+K61</f>
        <v>8</v>
      </c>
      <c r="M61" s="16">
        <v>2</v>
      </c>
      <c r="N61" s="16">
        <f t="shared" si="51"/>
        <v>16</v>
      </c>
      <c r="O61" s="18" t="str">
        <f t="shared" si="49"/>
        <v>MODERADO</v>
      </c>
      <c r="P61" s="19" t="s">
        <v>25</v>
      </c>
      <c r="Q61" s="16" t="s">
        <v>77</v>
      </c>
      <c r="R61" s="16" t="s">
        <v>77</v>
      </c>
      <c r="S61" s="16" t="s">
        <v>77</v>
      </c>
      <c r="T61" s="16" t="s">
        <v>153</v>
      </c>
      <c r="U61" s="16" t="s">
        <v>77</v>
      </c>
      <c r="V61" s="20">
        <v>1</v>
      </c>
      <c r="W61" s="20">
        <v>1</v>
      </c>
      <c r="X61" s="20">
        <v>1</v>
      </c>
      <c r="Y61" s="16">
        <v>3</v>
      </c>
      <c r="Z61" s="16">
        <f t="shared" si="52"/>
        <v>6</v>
      </c>
      <c r="AA61" s="20">
        <v>1</v>
      </c>
      <c r="AB61" s="16">
        <f t="shared" si="53"/>
        <v>6</v>
      </c>
      <c r="AC61" s="18" t="str">
        <f t="shared" si="54"/>
        <v>TOLERABLE</v>
      </c>
    </row>
    <row r="62" spans="1:29" s="2" customFormat="1" ht="315" customHeight="1" x14ac:dyDescent="0.35">
      <c r="A62" s="85" t="s">
        <v>143</v>
      </c>
      <c r="B62" s="16" t="s">
        <v>77</v>
      </c>
      <c r="C62" s="16" t="s">
        <v>144</v>
      </c>
      <c r="D62" s="16" t="s">
        <v>145</v>
      </c>
      <c r="E62" s="16" t="s">
        <v>103</v>
      </c>
      <c r="F62" s="17" t="s">
        <v>146</v>
      </c>
      <c r="G62" s="16" t="s">
        <v>93</v>
      </c>
      <c r="H62" s="16">
        <v>1</v>
      </c>
      <c r="I62" s="16">
        <v>2</v>
      </c>
      <c r="J62" s="16">
        <v>2</v>
      </c>
      <c r="K62" s="16">
        <v>2</v>
      </c>
      <c r="L62" s="16">
        <f t="shared" ref="L62:L67" si="55">H62+I62+J62+K62</f>
        <v>7</v>
      </c>
      <c r="M62" s="16">
        <v>3</v>
      </c>
      <c r="N62" s="16">
        <f t="shared" si="51"/>
        <v>21</v>
      </c>
      <c r="O62" s="18" t="str">
        <f t="shared" si="49"/>
        <v>IMPORTANTE</v>
      </c>
      <c r="P62" s="19" t="s">
        <v>147</v>
      </c>
      <c r="Q62" s="16" t="s">
        <v>77</v>
      </c>
      <c r="R62" s="16" t="s">
        <v>77</v>
      </c>
      <c r="S62" s="16" t="s">
        <v>77</v>
      </c>
      <c r="T62" s="16" t="s">
        <v>148</v>
      </c>
      <c r="U62" s="16" t="s">
        <v>77</v>
      </c>
      <c r="V62" s="20">
        <v>1</v>
      </c>
      <c r="W62" s="20">
        <v>1</v>
      </c>
      <c r="X62" s="20">
        <v>1</v>
      </c>
      <c r="Y62" s="16">
        <v>1</v>
      </c>
      <c r="Z62" s="16">
        <f t="shared" si="52"/>
        <v>4</v>
      </c>
      <c r="AA62" s="20">
        <v>3</v>
      </c>
      <c r="AB62" s="16">
        <f t="shared" si="53"/>
        <v>12</v>
      </c>
      <c r="AC62" s="18" t="str">
        <f t="shared" si="54"/>
        <v>MODERADO</v>
      </c>
    </row>
    <row r="63" spans="1:29" s="2" customFormat="1" ht="315" customHeight="1" x14ac:dyDescent="0.35">
      <c r="A63" s="87"/>
      <c r="B63" s="16" t="s">
        <v>77</v>
      </c>
      <c r="C63" s="16" t="s">
        <v>149</v>
      </c>
      <c r="D63" s="16" t="s">
        <v>150</v>
      </c>
      <c r="E63" s="20" t="s">
        <v>103</v>
      </c>
      <c r="F63" s="23" t="s">
        <v>151</v>
      </c>
      <c r="G63" s="20" t="s">
        <v>93</v>
      </c>
      <c r="H63" s="20">
        <v>1</v>
      </c>
      <c r="I63" s="20">
        <v>2</v>
      </c>
      <c r="J63" s="20">
        <v>2</v>
      </c>
      <c r="K63" s="20">
        <v>2</v>
      </c>
      <c r="L63" s="20">
        <f t="shared" si="55"/>
        <v>7</v>
      </c>
      <c r="M63" s="20">
        <v>3</v>
      </c>
      <c r="N63" s="20">
        <f t="shared" si="51"/>
        <v>21</v>
      </c>
      <c r="O63" s="18" t="str">
        <f t="shared" si="49"/>
        <v>IMPORTANTE</v>
      </c>
      <c r="P63" s="19" t="s">
        <v>147</v>
      </c>
      <c r="Q63" s="16" t="s">
        <v>77</v>
      </c>
      <c r="R63" s="16" t="s">
        <v>77</v>
      </c>
      <c r="S63" s="16" t="s">
        <v>77</v>
      </c>
      <c r="T63" s="16" t="s">
        <v>152</v>
      </c>
      <c r="U63" s="16" t="s">
        <v>77</v>
      </c>
      <c r="V63" s="20">
        <v>1</v>
      </c>
      <c r="W63" s="20">
        <v>1</v>
      </c>
      <c r="X63" s="20">
        <v>1</v>
      </c>
      <c r="Y63" s="20">
        <v>1</v>
      </c>
      <c r="Z63" s="20">
        <f t="shared" si="52"/>
        <v>4</v>
      </c>
      <c r="AA63" s="20">
        <v>3</v>
      </c>
      <c r="AB63" s="20">
        <f t="shared" si="53"/>
        <v>12</v>
      </c>
      <c r="AC63" s="18" t="str">
        <f t="shared" si="54"/>
        <v>MODERADO</v>
      </c>
    </row>
    <row r="64" spans="1:29" s="29" customFormat="1" ht="134.15" customHeight="1" x14ac:dyDescent="0.3">
      <c r="A64" s="85" t="s">
        <v>88</v>
      </c>
      <c r="B64" s="16" t="s">
        <v>77</v>
      </c>
      <c r="C64" s="16" t="s">
        <v>89</v>
      </c>
      <c r="D64" s="16" t="s">
        <v>90</v>
      </c>
      <c r="E64" s="16" t="s">
        <v>91</v>
      </c>
      <c r="F64" s="90" t="s">
        <v>92</v>
      </c>
      <c r="G64" s="24" t="s">
        <v>93</v>
      </c>
      <c r="H64" s="20">
        <v>1</v>
      </c>
      <c r="I64" s="20">
        <v>2</v>
      </c>
      <c r="J64" s="20">
        <v>2</v>
      </c>
      <c r="K64" s="16">
        <v>2</v>
      </c>
      <c r="L64" s="16">
        <f t="shared" si="55"/>
        <v>7</v>
      </c>
      <c r="M64" s="20">
        <v>3</v>
      </c>
      <c r="N64" s="16">
        <f t="shared" si="51"/>
        <v>21</v>
      </c>
      <c r="O64" s="18" t="str">
        <f t="shared" si="49"/>
        <v>IMPORTANTE</v>
      </c>
      <c r="P64" s="19" t="s">
        <v>94</v>
      </c>
      <c r="Q64" s="19" t="s">
        <v>77</v>
      </c>
      <c r="R64" s="16" t="s">
        <v>77</v>
      </c>
      <c r="S64" s="16" t="s">
        <v>117</v>
      </c>
      <c r="T64" s="16" t="s">
        <v>158</v>
      </c>
      <c r="U64" s="16" t="s">
        <v>77</v>
      </c>
      <c r="V64" s="20">
        <v>1</v>
      </c>
      <c r="W64" s="20">
        <v>1</v>
      </c>
      <c r="X64" s="20">
        <v>1</v>
      </c>
      <c r="Y64" s="16">
        <v>2</v>
      </c>
      <c r="Z64" s="16">
        <f t="shared" si="52"/>
        <v>5</v>
      </c>
      <c r="AA64" s="20">
        <v>2</v>
      </c>
      <c r="AB64" s="16">
        <f t="shared" si="53"/>
        <v>10</v>
      </c>
      <c r="AC64" s="18" t="str">
        <f t="shared" si="54"/>
        <v>MODERADO</v>
      </c>
    </row>
    <row r="65" spans="1:30" s="29" customFormat="1" ht="134.15" customHeight="1" x14ac:dyDescent="0.3">
      <c r="A65" s="86"/>
      <c r="B65" s="16">
        <v>1200</v>
      </c>
      <c r="C65" s="16" t="str">
        <f>IFERROR(VLOOKUP(B65,[3]PELIGROS!$B$7:$D$130,2,FALSE),"")</f>
        <v>Lluvia intensa</v>
      </c>
      <c r="D65" s="16" t="str">
        <f>IFERROR(VLOOKUP(B65,[3]PELIGROS!$B$7:$D$130,3,FALSE),"")</f>
        <v>Inundación, resbalones, colisión, resfríos.</v>
      </c>
      <c r="E65" s="88" t="s">
        <v>110</v>
      </c>
      <c r="F65" s="91"/>
      <c r="G65" s="24" t="s">
        <v>93</v>
      </c>
      <c r="H65" s="20">
        <v>1</v>
      </c>
      <c r="I65" s="20">
        <v>2</v>
      </c>
      <c r="J65" s="20">
        <v>2</v>
      </c>
      <c r="K65" s="16">
        <v>1</v>
      </c>
      <c r="L65" s="16">
        <f t="shared" si="55"/>
        <v>6</v>
      </c>
      <c r="M65" s="20">
        <v>1</v>
      </c>
      <c r="N65" s="16">
        <f t="shared" si="51"/>
        <v>6</v>
      </c>
      <c r="O65" s="18" t="str">
        <f t="shared" si="49"/>
        <v>TOLERABLE</v>
      </c>
      <c r="P65" s="19" t="s">
        <v>113</v>
      </c>
      <c r="Q65" s="19" t="s">
        <v>77</v>
      </c>
      <c r="R65" s="16" t="s">
        <v>77</v>
      </c>
      <c r="S65" s="16" t="s">
        <v>77</v>
      </c>
      <c r="T65" s="20" t="s">
        <v>159</v>
      </c>
      <c r="U65" s="20" t="s">
        <v>160</v>
      </c>
      <c r="V65" s="20">
        <v>1</v>
      </c>
      <c r="W65" s="20">
        <v>1</v>
      </c>
      <c r="X65" s="20">
        <v>1</v>
      </c>
      <c r="Y65" s="16">
        <v>2</v>
      </c>
      <c r="Z65" s="16">
        <f t="shared" si="52"/>
        <v>5</v>
      </c>
      <c r="AA65" s="20">
        <v>1</v>
      </c>
      <c r="AB65" s="16">
        <f t="shared" si="53"/>
        <v>5</v>
      </c>
      <c r="AC65" s="18" t="str">
        <f t="shared" si="54"/>
        <v>TOLERABLE</v>
      </c>
    </row>
    <row r="66" spans="1:30" s="29" customFormat="1" ht="134.15" customHeight="1" x14ac:dyDescent="0.3">
      <c r="A66" s="86"/>
      <c r="B66" s="16">
        <v>1202</v>
      </c>
      <c r="C66" s="16" t="str">
        <f>IFERROR(VLOOKUP(B66,[3]PELIGROS!$B$7:$D$130,2,FALSE),"")</f>
        <v>Tormenta Eléctrica</v>
      </c>
      <c r="D66" s="16" t="str">
        <f>IFERROR(VLOOKUP(B66,[3]PELIGROS!$B$7:$D$130,3,FALSE),"")</f>
        <v>Exposición a descarga eléctrica, electrización, electrocución, incendios</v>
      </c>
      <c r="E66" s="89"/>
      <c r="F66" s="91"/>
      <c r="G66" s="24" t="s">
        <v>93</v>
      </c>
      <c r="H66" s="20">
        <v>1</v>
      </c>
      <c r="I66" s="20">
        <v>2</v>
      </c>
      <c r="J66" s="20">
        <v>2</v>
      </c>
      <c r="K66" s="16">
        <v>1</v>
      </c>
      <c r="L66" s="16">
        <f t="shared" si="55"/>
        <v>6</v>
      </c>
      <c r="M66" s="20">
        <v>3</v>
      </c>
      <c r="N66" s="16">
        <f t="shared" si="51"/>
        <v>18</v>
      </c>
      <c r="O66" s="18" t="str">
        <f t="shared" si="49"/>
        <v>IMPORTANTE</v>
      </c>
      <c r="P66" s="19" t="s">
        <v>113</v>
      </c>
      <c r="Q66" s="19" t="s">
        <v>77</v>
      </c>
      <c r="R66" s="16" t="s">
        <v>77</v>
      </c>
      <c r="S66" s="16" t="s">
        <v>161</v>
      </c>
      <c r="T66" s="16" t="s">
        <v>162</v>
      </c>
      <c r="U66" s="16" t="s">
        <v>163</v>
      </c>
      <c r="V66" s="20">
        <v>1</v>
      </c>
      <c r="W66" s="20">
        <v>1</v>
      </c>
      <c r="X66" s="20">
        <v>1</v>
      </c>
      <c r="Y66" s="16">
        <v>1</v>
      </c>
      <c r="Z66" s="16">
        <f t="shared" si="52"/>
        <v>4</v>
      </c>
      <c r="AA66" s="20">
        <v>2</v>
      </c>
      <c r="AB66" s="16">
        <f t="shared" si="53"/>
        <v>8</v>
      </c>
      <c r="AC66" s="18" t="str">
        <f t="shared" si="54"/>
        <v>TOLERABLE</v>
      </c>
    </row>
    <row r="67" spans="1:30" ht="264.75" customHeight="1" x14ac:dyDescent="0.35">
      <c r="A67" s="87"/>
      <c r="B67" s="16">
        <v>1203</v>
      </c>
      <c r="C67" s="16" t="str">
        <f>IFERROR(VLOOKUP(B67,[3]PELIGROS!$B$7:$D$130,2,FALSE),"")</f>
        <v>Sismos</v>
      </c>
      <c r="D67" s="16" t="str">
        <f>IFERROR(VLOOKUP(B67,[3]PELIGROS!$B$7:$D$130,3,FALSE),"")</f>
        <v>Caída del personal/colapso de estructuras, golpes, aplastamiento, muerte</v>
      </c>
      <c r="E67" s="25" t="s">
        <v>91</v>
      </c>
      <c r="F67" s="92"/>
      <c r="G67" s="25" t="s">
        <v>93</v>
      </c>
      <c r="H67" s="20">
        <v>1</v>
      </c>
      <c r="I67" s="20">
        <v>2</v>
      </c>
      <c r="J67" s="20">
        <v>2</v>
      </c>
      <c r="K67" s="16">
        <v>1</v>
      </c>
      <c r="L67" s="20">
        <f t="shared" si="55"/>
        <v>6</v>
      </c>
      <c r="M67" s="20">
        <v>3</v>
      </c>
      <c r="N67" s="20">
        <f t="shared" si="51"/>
        <v>18</v>
      </c>
      <c r="O67" s="18" t="str">
        <f t="shared" si="49"/>
        <v>IMPORTANTE</v>
      </c>
      <c r="P67" s="19" t="s">
        <v>113</v>
      </c>
      <c r="Q67" s="19" t="s">
        <v>77</v>
      </c>
      <c r="R67" s="19" t="s">
        <v>77</v>
      </c>
      <c r="S67" s="19" t="s">
        <v>77</v>
      </c>
      <c r="T67" s="16" t="s">
        <v>162</v>
      </c>
      <c r="U67" s="16" t="s">
        <v>164</v>
      </c>
      <c r="V67" s="20">
        <v>1</v>
      </c>
      <c r="W67" s="20">
        <v>1</v>
      </c>
      <c r="X67" s="20">
        <v>1</v>
      </c>
      <c r="Y67" s="20">
        <v>1</v>
      </c>
      <c r="Z67" s="20">
        <f t="shared" si="52"/>
        <v>4</v>
      </c>
      <c r="AA67" s="20">
        <v>2</v>
      </c>
      <c r="AB67" s="20">
        <f t="shared" si="53"/>
        <v>8</v>
      </c>
      <c r="AC67" s="18" t="str">
        <f t="shared" si="54"/>
        <v>TOLERABLE</v>
      </c>
    </row>
    <row r="68" spans="1:30" s="5" customFormat="1" ht="34" customHeight="1" x14ac:dyDescent="0.3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26"/>
      <c r="T68" s="26"/>
      <c r="U68" s="27"/>
      <c r="V68" s="28"/>
      <c r="W68" s="28"/>
      <c r="X68" s="28"/>
      <c r="Y68" s="28"/>
      <c r="Z68" s="28"/>
      <c r="AA68" s="28"/>
      <c r="AB68" s="28"/>
      <c r="AC68" s="28"/>
    </row>
    <row r="69" spans="1:30" ht="90" customHeight="1" x14ac:dyDescent="0.35">
      <c r="A69" s="41" t="s">
        <v>95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29"/>
      <c r="V69" s="30"/>
      <c r="W69" s="30"/>
      <c r="X69" s="30"/>
      <c r="Y69" s="30"/>
      <c r="Z69" s="30"/>
      <c r="AA69" s="30"/>
      <c r="AB69" s="30"/>
      <c r="AC69" s="30"/>
    </row>
    <row r="70" spans="1:30" x14ac:dyDescent="0.35">
      <c r="K70" s="6"/>
      <c r="N70" s="2"/>
      <c r="AC70" s="2"/>
    </row>
    <row r="71" spans="1:30" s="34" customFormat="1" ht="35" customHeight="1" x14ac:dyDescent="0.5">
      <c r="C71" s="43" t="s">
        <v>35</v>
      </c>
      <c r="D71" s="43" t="s">
        <v>36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R71" s="42" t="s">
        <v>35</v>
      </c>
      <c r="S71" s="42" t="s">
        <v>37</v>
      </c>
      <c r="T71" s="42" t="s">
        <v>38</v>
      </c>
      <c r="Y71" s="127" t="s">
        <v>38</v>
      </c>
      <c r="Z71" s="128"/>
      <c r="AA71" s="128"/>
      <c r="AB71" s="128"/>
      <c r="AC71" s="129"/>
    </row>
    <row r="72" spans="1:30" s="34" customFormat="1" ht="68.5" customHeight="1" x14ac:dyDescent="0.5">
      <c r="A72" s="35"/>
      <c r="B72" s="35"/>
      <c r="C72" s="43"/>
      <c r="D72" s="36" t="s">
        <v>39</v>
      </c>
      <c r="E72" s="43" t="s">
        <v>40</v>
      </c>
      <c r="F72" s="43"/>
      <c r="G72" s="43"/>
      <c r="H72" s="43"/>
      <c r="I72" s="43"/>
      <c r="J72" s="44" t="s">
        <v>41</v>
      </c>
      <c r="K72" s="45"/>
      <c r="L72" s="45"/>
      <c r="M72" s="45"/>
      <c r="N72" s="46"/>
      <c r="O72" s="43" t="s">
        <v>42</v>
      </c>
      <c r="P72" s="43"/>
      <c r="R72" s="42"/>
      <c r="S72" s="42"/>
      <c r="T72" s="42"/>
      <c r="U72" s="35"/>
      <c r="Y72" s="59" t="s">
        <v>43</v>
      </c>
      <c r="Z72" s="59"/>
      <c r="AA72" s="59" t="s">
        <v>44</v>
      </c>
      <c r="AB72" s="59"/>
      <c r="AC72" s="37" t="s">
        <v>45</v>
      </c>
    </row>
    <row r="73" spans="1:30" s="34" customFormat="1" ht="35" customHeight="1" x14ac:dyDescent="0.5">
      <c r="A73" s="38"/>
      <c r="B73" s="38"/>
      <c r="C73" s="69">
        <v>1</v>
      </c>
      <c r="D73" s="70" t="s">
        <v>46</v>
      </c>
      <c r="E73" s="58" t="s">
        <v>47</v>
      </c>
      <c r="F73" s="58"/>
      <c r="G73" s="58"/>
      <c r="H73" s="58"/>
      <c r="I73" s="58"/>
      <c r="J73" s="71" t="s">
        <v>48</v>
      </c>
      <c r="K73" s="72"/>
      <c r="L73" s="72"/>
      <c r="M73" s="72"/>
      <c r="N73" s="73"/>
      <c r="O73" s="54" t="s">
        <v>49</v>
      </c>
      <c r="P73" s="55"/>
      <c r="R73" s="69">
        <v>1</v>
      </c>
      <c r="S73" s="58" t="s">
        <v>50</v>
      </c>
      <c r="T73" s="39" t="s">
        <v>51</v>
      </c>
      <c r="U73" s="38"/>
      <c r="V73" s="130" t="s">
        <v>36</v>
      </c>
      <c r="W73" s="59" t="s">
        <v>52</v>
      </c>
      <c r="X73" s="59"/>
      <c r="Y73" s="79" t="s">
        <v>53</v>
      </c>
      <c r="Z73" s="79"/>
      <c r="AA73" s="79" t="s">
        <v>96</v>
      </c>
      <c r="AB73" s="79"/>
      <c r="AC73" s="131" t="s">
        <v>97</v>
      </c>
    </row>
    <row r="74" spans="1:30" s="34" customFormat="1" ht="35" customHeight="1" x14ac:dyDescent="0.5">
      <c r="A74" s="38"/>
      <c r="B74" s="38"/>
      <c r="C74" s="69"/>
      <c r="D74" s="70"/>
      <c r="E74" s="58"/>
      <c r="F74" s="58"/>
      <c r="G74" s="58"/>
      <c r="H74" s="58"/>
      <c r="I74" s="58"/>
      <c r="J74" s="74"/>
      <c r="K74" s="75"/>
      <c r="L74" s="75"/>
      <c r="M74" s="75"/>
      <c r="N74" s="76"/>
      <c r="O74" s="54" t="s">
        <v>54</v>
      </c>
      <c r="P74" s="55"/>
      <c r="R74" s="69"/>
      <c r="S74" s="58"/>
      <c r="T74" s="39" t="s">
        <v>55</v>
      </c>
      <c r="U74" s="38"/>
      <c r="V74" s="130"/>
      <c r="W74" s="59"/>
      <c r="X74" s="59"/>
      <c r="Y74" s="79"/>
      <c r="Z74" s="79"/>
      <c r="AA74" s="79"/>
      <c r="AB74" s="79"/>
      <c r="AC74" s="132"/>
      <c r="AD74" s="40"/>
    </row>
    <row r="75" spans="1:30" s="34" customFormat="1" ht="35" customHeight="1" x14ac:dyDescent="0.5">
      <c r="A75" s="38"/>
      <c r="B75" s="38"/>
      <c r="C75" s="69">
        <v>2</v>
      </c>
      <c r="D75" s="70" t="s">
        <v>56</v>
      </c>
      <c r="E75" s="58" t="s">
        <v>57</v>
      </c>
      <c r="F75" s="58"/>
      <c r="G75" s="58"/>
      <c r="H75" s="58"/>
      <c r="I75" s="58"/>
      <c r="J75" s="71" t="s">
        <v>58</v>
      </c>
      <c r="K75" s="72"/>
      <c r="L75" s="72"/>
      <c r="M75" s="72"/>
      <c r="N75" s="73"/>
      <c r="O75" s="54" t="s">
        <v>59</v>
      </c>
      <c r="P75" s="55"/>
      <c r="R75" s="69">
        <v>2</v>
      </c>
      <c r="S75" s="58" t="s">
        <v>60</v>
      </c>
      <c r="T75" s="39" t="s">
        <v>61</v>
      </c>
      <c r="U75" s="38"/>
      <c r="V75" s="130"/>
      <c r="W75" s="59" t="s">
        <v>62</v>
      </c>
      <c r="X75" s="59"/>
      <c r="Y75" s="79" t="s">
        <v>98</v>
      </c>
      <c r="Z75" s="79"/>
      <c r="AA75" s="77" t="s">
        <v>63</v>
      </c>
      <c r="AB75" s="77"/>
      <c r="AC75" s="67" t="s">
        <v>99</v>
      </c>
    </row>
    <row r="76" spans="1:30" s="34" customFormat="1" ht="35" customHeight="1" x14ac:dyDescent="0.5">
      <c r="A76" s="38"/>
      <c r="B76" s="38"/>
      <c r="C76" s="69"/>
      <c r="D76" s="70"/>
      <c r="E76" s="58"/>
      <c r="F76" s="58"/>
      <c r="G76" s="58"/>
      <c r="H76" s="58"/>
      <c r="I76" s="58"/>
      <c r="J76" s="74"/>
      <c r="K76" s="75"/>
      <c r="L76" s="75"/>
      <c r="M76" s="75"/>
      <c r="N76" s="76"/>
      <c r="O76" s="54" t="s">
        <v>64</v>
      </c>
      <c r="P76" s="55"/>
      <c r="R76" s="69"/>
      <c r="S76" s="58"/>
      <c r="T76" s="39" t="s">
        <v>65</v>
      </c>
      <c r="U76" s="38"/>
      <c r="V76" s="130"/>
      <c r="W76" s="59"/>
      <c r="X76" s="59"/>
      <c r="Y76" s="79"/>
      <c r="Z76" s="79"/>
      <c r="AA76" s="77"/>
      <c r="AB76" s="77"/>
      <c r="AC76" s="68"/>
    </row>
    <row r="77" spans="1:30" s="34" customFormat="1" ht="35" customHeight="1" x14ac:dyDescent="0.5">
      <c r="A77" s="38"/>
      <c r="B77" s="38"/>
      <c r="C77" s="69">
        <v>3</v>
      </c>
      <c r="D77" s="70" t="s">
        <v>66</v>
      </c>
      <c r="E77" s="58" t="s">
        <v>67</v>
      </c>
      <c r="F77" s="58"/>
      <c r="G77" s="58"/>
      <c r="H77" s="58"/>
      <c r="I77" s="58"/>
      <c r="J77" s="71" t="s">
        <v>68</v>
      </c>
      <c r="K77" s="72"/>
      <c r="L77" s="72"/>
      <c r="M77" s="72"/>
      <c r="N77" s="73"/>
      <c r="O77" s="54" t="s">
        <v>69</v>
      </c>
      <c r="P77" s="55"/>
      <c r="R77" s="69">
        <v>3</v>
      </c>
      <c r="S77" s="58" t="s">
        <v>70</v>
      </c>
      <c r="T77" s="39" t="s">
        <v>71</v>
      </c>
      <c r="U77" s="38"/>
      <c r="V77" s="130"/>
      <c r="W77" s="59" t="s">
        <v>72</v>
      </c>
      <c r="X77" s="59"/>
      <c r="Y77" s="77" t="s">
        <v>63</v>
      </c>
      <c r="Z77" s="77"/>
      <c r="AA77" s="78" t="s">
        <v>100</v>
      </c>
      <c r="AB77" s="78"/>
      <c r="AC77" s="67" t="s">
        <v>101</v>
      </c>
    </row>
    <row r="78" spans="1:30" s="34" customFormat="1" ht="35" customHeight="1" x14ac:dyDescent="0.5">
      <c r="A78" s="38"/>
      <c r="B78" s="38"/>
      <c r="C78" s="69"/>
      <c r="D78" s="70" t="s">
        <v>73</v>
      </c>
      <c r="E78" s="58"/>
      <c r="F78" s="58"/>
      <c r="G78" s="58"/>
      <c r="H78" s="58"/>
      <c r="I78" s="58"/>
      <c r="J78" s="74"/>
      <c r="K78" s="75"/>
      <c r="L78" s="75"/>
      <c r="M78" s="75"/>
      <c r="N78" s="76"/>
      <c r="O78" s="54" t="s">
        <v>74</v>
      </c>
      <c r="P78" s="55"/>
      <c r="R78" s="69"/>
      <c r="S78" s="58"/>
      <c r="T78" s="39" t="s">
        <v>75</v>
      </c>
      <c r="U78" s="38"/>
      <c r="V78" s="130"/>
      <c r="W78" s="59"/>
      <c r="X78" s="59"/>
      <c r="Y78" s="77"/>
      <c r="Z78" s="77"/>
      <c r="AA78" s="78"/>
      <c r="AB78" s="78"/>
      <c r="AC78" s="68"/>
    </row>
    <row r="79" spans="1:30" ht="14.5" customHeight="1" x14ac:dyDescent="0.35">
      <c r="A79" s="7"/>
      <c r="B79" s="8"/>
      <c r="C79" s="8"/>
      <c r="D79" s="8"/>
      <c r="E79" s="7"/>
      <c r="F79" s="7"/>
      <c r="H79" s="7"/>
      <c r="I79" s="7"/>
      <c r="J79" s="7"/>
      <c r="K79" s="7"/>
      <c r="L79" s="7"/>
      <c r="M79" s="7"/>
      <c r="N79" s="7"/>
      <c r="O79" s="9"/>
      <c r="P79" s="10"/>
      <c r="R79" s="7"/>
      <c r="S79" s="11"/>
      <c r="T79" s="7"/>
      <c r="U79" s="8"/>
      <c r="V79" s="7"/>
      <c r="W79" s="7"/>
      <c r="X79" s="7"/>
      <c r="Y79" s="7"/>
      <c r="Z79" s="7"/>
      <c r="AA79" s="7"/>
      <c r="AB79" s="7"/>
      <c r="AC79" s="9"/>
    </row>
    <row r="80" spans="1:30" x14ac:dyDescent="0.35">
      <c r="N80" s="2"/>
      <c r="T80" s="1"/>
      <c r="U80" s="3"/>
      <c r="V80" s="1"/>
      <c r="AC80" s="2"/>
      <c r="AD80" s="2"/>
    </row>
    <row r="81" spans="3:29" ht="11.15" customHeight="1" x14ac:dyDescent="0.35">
      <c r="N81" s="2"/>
      <c r="AC81" s="2"/>
    </row>
    <row r="82" spans="3:29" hidden="1" x14ac:dyDescent="0.35">
      <c r="K82" s="6"/>
      <c r="N82" s="2"/>
      <c r="AC82" s="2"/>
    </row>
    <row r="83" spans="3:29" hidden="1" x14ac:dyDescent="0.35">
      <c r="K83" s="6"/>
      <c r="N83" s="2"/>
      <c r="AC83" s="2"/>
    </row>
    <row r="84" spans="3:29" hidden="1" x14ac:dyDescent="0.35">
      <c r="K84" s="6"/>
      <c r="N84" s="2"/>
      <c r="AC84" s="2"/>
    </row>
    <row r="85" spans="3:29" hidden="1" x14ac:dyDescent="0.35">
      <c r="K85" s="6"/>
      <c r="N85" s="2"/>
      <c r="AC85" s="2"/>
    </row>
    <row r="86" spans="3:29" ht="141.75" customHeight="1" x14ac:dyDescent="0.45">
      <c r="C86" s="51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3"/>
      <c r="P86" s="31"/>
      <c r="Q86" s="51"/>
      <c r="R86" s="52"/>
      <c r="S86" s="52"/>
      <c r="T86" s="53"/>
      <c r="U86" s="60">
        <v>45680</v>
      </c>
      <c r="V86" s="61"/>
      <c r="W86" s="62"/>
      <c r="AC86" s="2"/>
    </row>
    <row r="87" spans="3:29" ht="108" customHeight="1" x14ac:dyDescent="0.35">
      <c r="C87" s="48" t="s">
        <v>176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0"/>
      <c r="P87" s="32" t="s">
        <v>140</v>
      </c>
      <c r="Q87" s="48" t="s">
        <v>177</v>
      </c>
      <c r="R87" s="49"/>
      <c r="S87" s="49"/>
      <c r="T87" s="50"/>
      <c r="U87" s="63"/>
      <c r="V87" s="64"/>
      <c r="W87" s="65"/>
    </row>
    <row r="88" spans="3:29" ht="22.5" x14ac:dyDescent="0.35">
      <c r="C88" s="47" t="s">
        <v>78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33" t="s">
        <v>138</v>
      </c>
      <c r="Q88" s="56" t="s">
        <v>139</v>
      </c>
      <c r="R88" s="56"/>
      <c r="S88" s="56"/>
      <c r="T88" s="57"/>
      <c r="U88" s="66" t="s">
        <v>102</v>
      </c>
      <c r="V88" s="56"/>
      <c r="W88" s="57"/>
      <c r="AC88" s="2"/>
    </row>
  </sheetData>
  <mergeCells count="93">
    <mergeCell ref="Y71:AC71"/>
    <mergeCell ref="Y72:Z72"/>
    <mergeCell ref="AA72:AB72"/>
    <mergeCell ref="C73:C74"/>
    <mergeCell ref="D73:D74"/>
    <mergeCell ref="E73:I74"/>
    <mergeCell ref="S73:S74"/>
    <mergeCell ref="W73:X74"/>
    <mergeCell ref="Y73:Z74"/>
    <mergeCell ref="J73:N74"/>
    <mergeCell ref="O73:P73"/>
    <mergeCell ref="V73:V78"/>
    <mergeCell ref="AA73:AB74"/>
    <mergeCell ref="AC73:AC74"/>
    <mergeCell ref="R71:R72"/>
    <mergeCell ref="O75:P75"/>
    <mergeCell ref="V1:Z1"/>
    <mergeCell ref="AA1:AC1"/>
    <mergeCell ref="A1:B2"/>
    <mergeCell ref="C1:U2"/>
    <mergeCell ref="A32:A35"/>
    <mergeCell ref="A7:A14"/>
    <mergeCell ref="A18:A25"/>
    <mergeCell ref="V2:Z2"/>
    <mergeCell ref="AA2:AC2"/>
    <mergeCell ref="A15:A17"/>
    <mergeCell ref="Q5:U5"/>
    <mergeCell ref="V5:AC5"/>
    <mergeCell ref="A3:B3"/>
    <mergeCell ref="C3:AC3"/>
    <mergeCell ref="V4:AC4"/>
    <mergeCell ref="T4:U4"/>
    <mergeCell ref="A26:A31"/>
    <mergeCell ref="A5:D5"/>
    <mergeCell ref="F5:F6"/>
    <mergeCell ref="G5:G6"/>
    <mergeCell ref="H5:O5"/>
    <mergeCell ref="P5:P6"/>
    <mergeCell ref="A4:B4"/>
    <mergeCell ref="C4:K4"/>
    <mergeCell ref="L4:O4"/>
    <mergeCell ref="P4:S4"/>
    <mergeCell ref="R73:R74"/>
    <mergeCell ref="O74:P74"/>
    <mergeCell ref="C75:C76"/>
    <mergeCell ref="D75:D76"/>
    <mergeCell ref="E75:I76"/>
    <mergeCell ref="J75:N76"/>
    <mergeCell ref="R75:R76"/>
    <mergeCell ref="A36:A40"/>
    <mergeCell ref="A41:A44"/>
    <mergeCell ref="A45:A50"/>
    <mergeCell ref="A51:A57"/>
    <mergeCell ref="A68:R68"/>
    <mergeCell ref="A58:A61"/>
    <mergeCell ref="A64:A67"/>
    <mergeCell ref="A62:A63"/>
    <mergeCell ref="E65:E66"/>
    <mergeCell ref="F64:F67"/>
    <mergeCell ref="AC75:AC76"/>
    <mergeCell ref="O76:P76"/>
    <mergeCell ref="C77:C78"/>
    <mergeCell ref="D77:D78"/>
    <mergeCell ref="E77:I78"/>
    <mergeCell ref="J77:N78"/>
    <mergeCell ref="O77:P77"/>
    <mergeCell ref="R77:R78"/>
    <mergeCell ref="S77:S78"/>
    <mergeCell ref="W77:X78"/>
    <mergeCell ref="Y77:Z78"/>
    <mergeCell ref="AA77:AB78"/>
    <mergeCell ref="Y75:Z76"/>
    <mergeCell ref="AA75:AB76"/>
    <mergeCell ref="AC77:AC78"/>
    <mergeCell ref="Q87:T87"/>
    <mergeCell ref="Q86:T86"/>
    <mergeCell ref="Q88:T88"/>
    <mergeCell ref="S75:S76"/>
    <mergeCell ref="W75:X76"/>
    <mergeCell ref="U86:W87"/>
    <mergeCell ref="U88:W88"/>
    <mergeCell ref="C88:O88"/>
    <mergeCell ref="C87:O87"/>
    <mergeCell ref="C86:O86"/>
    <mergeCell ref="O72:P72"/>
    <mergeCell ref="O78:P78"/>
    <mergeCell ref="C71:C72"/>
    <mergeCell ref="A69:T69"/>
    <mergeCell ref="T71:T72"/>
    <mergeCell ref="D71:P71"/>
    <mergeCell ref="E72:I72"/>
    <mergeCell ref="J72:N72"/>
    <mergeCell ref="S71:S72"/>
  </mergeCells>
  <conditionalFormatting sqref="O7:O16 O18:O21 O23:O26 O28:O33 O35:O38 O40:O42 O44:O46 O48:O54 O56:O59 O61:O67 AC7:AC16 AC18:AC21 AC23:AC26 AC28:AC33 AC35:AC38 AC40:AC42 AC44:AC46 AC48:AC54 AC56:AC59 AC61:AC67">
    <cfRule type="containsText" dxfId="36" priority="132" operator="containsText" text="IMPORTANTE">
      <formula>NOT(ISERROR(SEARCH("IMPORTANTE",O7)))</formula>
    </cfRule>
  </conditionalFormatting>
  <conditionalFormatting sqref="O7:O16 O18:O21 O23:O26 O28:O33 O35:O38 O40:O42 O44:O46 O48:O54 O56:O59 O61:O67">
    <cfRule type="containsText" dxfId="35" priority="130" operator="containsText" text="TRIVIAL">
      <formula>NOT(ISERROR(SEARCH("TRIVIAL",O7)))</formula>
    </cfRule>
    <cfRule type="containsText" dxfId="34" priority="131" operator="containsText" text="INTOLERABLE">
      <formula>NOT(ISERROR(SEARCH("INTOLERABLE",O7)))</formula>
    </cfRule>
  </conditionalFormatting>
  <conditionalFormatting sqref="O7:O16 AC7:AC16 O18:O21 AC18:AC21 O23:O26 AC23:AC26 O28:O33 AC28:AC33 O35:O38 AC35:AC38 O40:O42 AC40:AC42 O44:O46 AC44:AC46 O48:O54 AC48:AC54 O56:O59 AC56:AC59 O61:O67 AC61:AC67">
    <cfRule type="containsText" dxfId="33" priority="134" operator="containsText" text="TOLERABLE">
      <formula>NOT(ISERROR(SEARCH("TOLERABLE",O7)))</formula>
    </cfRule>
    <cfRule type="containsText" dxfId="32" priority="133" operator="containsText" text="MODERADO">
      <formula>NOT(ISERROR(SEARCH("MODERADO",O7)))</formula>
    </cfRule>
  </conditionalFormatting>
  <conditionalFormatting sqref="O7:O67">
    <cfRule type="containsText" dxfId="31" priority="3" operator="containsText" text="IMPORTANTE">
      <formula>NOT(ISERROR(SEARCH("IMPORTANTE",O7)))</formula>
    </cfRule>
  </conditionalFormatting>
  <conditionalFormatting sqref="O17 O22 O27 O34 O39 O43 O47 O55 O60 AC17 AC22 AC27 AC34 AC39 AC43 AC47 AC55 AC60">
    <cfRule type="containsText" dxfId="30" priority="4" operator="containsText" text="MODERADO">
      <formula>NOT(ISERROR(SEARCH("MODERADO",O17)))</formula>
    </cfRule>
  </conditionalFormatting>
  <conditionalFormatting sqref="O17 AC17 O22 AC22 O27 AC27 O34 AC34 O39 AC39 O43 AC43 O47 AC47 O55 AC55 O60 AC60">
    <cfRule type="containsText" dxfId="29" priority="5" operator="containsText" text="TOLERABLE">
      <formula>NOT(ISERROR(SEARCH("TOLERABLE",O17)))</formula>
    </cfRule>
  </conditionalFormatting>
  <conditionalFormatting sqref="O79 AC79">
    <cfRule type="containsText" dxfId="28" priority="105" operator="containsText" text="MODERADO">
      <formula>NOT(ISERROR(SEARCH("MODERADO",O79)))</formula>
    </cfRule>
    <cfRule type="cellIs" dxfId="27" priority="82" operator="greaterThan">
      <formula>5</formula>
    </cfRule>
    <cfRule type="beginsWith" dxfId="26" priority="107" operator="beginsWith" text="INTOLERABLE">
      <formula>LEFT(O79,LEN("INTOLERABLE"))="INTOLERABLE"</formula>
    </cfRule>
    <cfRule type="containsText" dxfId="25" priority="106" operator="containsText" text="IMPORTANTE">
      <formula>NOT(ISERROR(SEARCH("IMPORTANTE",O79)))</formula>
    </cfRule>
    <cfRule type="containsText" dxfId="24" priority="108" operator="containsText" text="IMPORTANTE">
      <formula>NOT(ISERROR(SEARCH("IMPORTANTE",O79)))</formula>
    </cfRule>
    <cfRule type="cellIs" dxfId="23" priority="109" operator="equal">
      <formula>"MODERADO"</formula>
    </cfRule>
    <cfRule type="cellIs" dxfId="22" priority="110" operator="between">
      <formula>5</formula>
      <formula>9</formula>
    </cfRule>
  </conditionalFormatting>
  <conditionalFormatting sqref="O79">
    <cfRule type="containsText" dxfId="21" priority="83" operator="containsText" text="TRIVIAL">
      <formula>NOT(ISERROR(SEARCH("TRIVIAL",O79)))</formula>
    </cfRule>
    <cfRule type="containsText" dxfId="20" priority="84" operator="containsText" text="INTOLERABLE">
      <formula>NOT(ISERROR(SEARCH("INTOLERABLE",O79)))</formula>
    </cfRule>
    <cfRule type="containsText" dxfId="19" priority="85" operator="containsText" text="IMPORTANTE">
      <formula>NOT(ISERROR(SEARCH("IMPORTANTE",O79)))</formula>
    </cfRule>
    <cfRule type="containsText" dxfId="18" priority="86" operator="containsText" text="MODERADO">
      <formula>NOT(ISERROR(SEARCH("MODERADO",O79)))</formula>
    </cfRule>
    <cfRule type="containsText" dxfId="17" priority="87" operator="containsText" text="TOLERABLE">
      <formula>NOT(ISERROR(SEARCH("TOLERABLE",O79)))</formula>
    </cfRule>
    <cfRule type="containsText" dxfId="16" priority="88" operator="containsText" text="INTOLERABLE">
      <formula>NOT(ISERROR(SEARCH("INTOLERABLE",O79)))</formula>
    </cfRule>
    <cfRule type="containsText" dxfId="15" priority="89" operator="containsText" text="IMPORTANTE">
      <formula>NOT(ISERROR(SEARCH("IMPORTANTE",O79)))</formula>
    </cfRule>
    <cfRule type="containsText" dxfId="14" priority="90" operator="containsText" text="MODERADO">
      <formula>NOT(ISERROR(SEARCH("MODERADO",O79)))</formula>
    </cfRule>
    <cfRule type="containsText" dxfId="13" priority="91" operator="containsText" text="TOLERABLE">
      <formula>NOT(ISERROR(SEARCH("TOLERABLE",O79)))</formula>
    </cfRule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{8510C903-44A4-440A-9084-428A77470DAE}</x14:id>
        </ext>
      </extLst>
    </cfRule>
  </conditionalFormatting>
  <conditionalFormatting sqref="AC7:AC67 O17 O22 O27 O34 O39 O43 O47 O55 O60">
    <cfRule type="containsText" dxfId="12" priority="1" operator="containsText" text="TRIVIAL">
      <formula>NOT(ISERROR(SEARCH("TRIVIAL",O7)))</formula>
    </cfRule>
    <cfRule type="containsText" dxfId="11" priority="2" operator="containsText" text="INTOLERABLE">
      <formula>NOT(ISERROR(SEARCH("INTOLERABLE",O7)))</formula>
    </cfRule>
  </conditionalFormatting>
  <conditionalFormatting sqref="AC79 O79">
    <cfRule type="beginsWith" dxfId="10" priority="104" operator="beginsWith" text="TOLERABLE">
      <formula>LEFT(O79,LEN("TOLERABLE"))="TOLERABLE"</formula>
    </cfRule>
    <cfRule type="containsText" dxfId="9" priority="103" operator="containsText" text="TRIVIAL">
      <formula>NOT(ISERROR(SEARCH("TRIVIAL",O79)))</formula>
    </cfRule>
  </conditionalFormatting>
  <conditionalFormatting sqref="AC79">
    <cfRule type="containsText" dxfId="8" priority="95" operator="containsText" text="IMPORTANTE">
      <formula>NOT(ISERROR(SEARCH("IMPORTANTE",AC79)))</formula>
    </cfRule>
    <cfRule type="containsText" dxfId="7" priority="94" operator="containsText" text="INTOLERABLE">
      <formula>NOT(ISERROR(SEARCH("INTOLERABLE",AC79)))</formula>
    </cfRule>
    <cfRule type="containsText" dxfId="6" priority="93" operator="containsText" text="TRIVIAL">
      <formula>NOT(ISERROR(SEARCH("TRIVIAL",AC79)))</formula>
    </cfRule>
    <cfRule type="containsText" dxfId="5" priority="97" operator="containsText" text="TOLERABLE">
      <formula>NOT(ISERROR(SEARCH("TOLERABLE",AC79)))</formula>
    </cfRule>
    <cfRule type="containsText" dxfId="4" priority="98" operator="containsText" text="INTOLERABLE">
      <formula>NOT(ISERROR(SEARCH("INTOLERABLE",AC79)))</formula>
    </cfRule>
    <cfRule type="containsText" dxfId="3" priority="99" operator="containsText" text="IMPORTANTE">
      <formula>NOT(ISERROR(SEARCH("IMPORTANTE",AC79)))</formula>
    </cfRule>
    <cfRule type="containsText" dxfId="2" priority="100" operator="containsText" text="MODERADO">
      <formula>NOT(ISERROR(SEARCH("MODERADO",AC79)))</formula>
    </cfRule>
    <cfRule type="containsText" dxfId="1" priority="101" operator="containsText" text="TOLERABLE">
      <formula>NOT(ISERROR(SEARCH("TOLERABLE",AC79)))</formula>
    </cfRule>
    <cfRule type="dataBar" priority="1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{35624D10-6FF0-4FA5-82AD-1FFCDEB72B90}</x14:id>
        </ext>
      </extLst>
    </cfRule>
    <cfRule type="containsText" dxfId="0" priority="96" operator="containsText" text="MODERADO">
      <formula>NOT(ISERROR(SEARCH("MODERADO",AC79)))</formula>
    </cfRule>
  </conditionalFormatting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16" fitToWidth="2" fitToHeight="0" orientation="portrait" horizontalDpi="4294967295" verticalDpi="4294967295" r:id="rId1"/>
  <rowBreaks count="1" manualBreakCount="1">
    <brk id="63" max="28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10C903-44A4-440A-9084-428A77470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O79</xm:sqref>
        </x14:conditionalFormatting>
        <x14:conditionalFormatting xmlns:xm="http://schemas.microsoft.com/office/excel/2006/main">
          <x14:cfRule type="dataBar" id="{35624D10-6FF0-4FA5-82AD-1FFCDEB72B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OP. TRAT. AGUA</vt:lpstr>
      <vt:lpstr>'OP. TRAT. AGUA'!Área_de_impresión</vt:lpstr>
      <vt:lpstr>'OP. TRAT. AGUA'!Títulos_a_imprimir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2021-09-14T17:06:24Z</cp:lastPrinted>
  <dcterms:created xsi:type="dcterms:W3CDTF">2020-04-10T13:30:44Z</dcterms:created>
  <dcterms:modified xsi:type="dcterms:W3CDTF">2025-02-06T02:05:29Z</dcterms:modified>
</cp:coreProperties>
</file>